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laamsenutsregulator.sharepoint.com/sites/ContentHub/Gedeelde documenten/4. Bestanden nieuwe website/Nieuwe publicaties/Investeringsplannen 2026/"/>
    </mc:Choice>
  </mc:AlternateContent>
  <xr:revisionPtr revIDLastSave="0" documentId="8_{4466BDD3-E18B-472F-B6E9-6E8069A7D8F8}" xr6:coauthVersionLast="47" xr6:coauthVersionMax="47" xr10:uidLastSave="{00000000-0000-0000-0000-000000000000}"/>
  <bookViews>
    <workbookView xWindow="-110" yWindow="-110" windowWidth="19420" windowHeight="11500" tabRatio="786" xr2:uid="{00000000-000D-0000-FFFF-FFFF00000000}"/>
  </bookViews>
  <sheets>
    <sheet name="Fluvius" sheetId="12" r:id="rId1"/>
    <sheet name="Antwerpen" sheetId="6" r:id="rId2"/>
    <sheet name="Halle-Vilvoorde" sheetId="7" r:id="rId3"/>
    <sheet name="Imewo" sheetId="8" r:id="rId4"/>
    <sheet name="Kempen" sheetId="9" r:id="rId5"/>
    <sheet name="Limburg" sheetId="10" r:id="rId6"/>
    <sheet name="Midden-Vlaanderen" sheetId="11" r:id="rId7"/>
    <sheet name="West" sheetId="4" r:id="rId8"/>
    <sheet name="Zenne-Dijle" sheetId="5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4" i="12" l="1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K26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AA23" i="12"/>
  <c r="Z23" i="12"/>
  <c r="W23" i="12"/>
  <c r="V23" i="12"/>
  <c r="S23" i="12"/>
  <c r="R23" i="12"/>
  <c r="O23" i="12"/>
  <c r="N23" i="12"/>
  <c r="K23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K17" i="12"/>
  <c r="K16" i="12"/>
  <c r="K15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 l="1"/>
  <c r="AA2" i="12"/>
  <c r="Z2" i="12"/>
  <c r="Y2" i="12"/>
  <c r="X2" i="12"/>
  <c r="V2" i="12"/>
  <c r="W2" i="12" s="1"/>
  <c r="U2" i="12"/>
  <c r="T2" i="12"/>
  <c r="R2" i="12"/>
  <c r="S2" i="12" s="1"/>
  <c r="Q2" i="12"/>
  <c r="P2" i="12"/>
  <c r="O2" i="12"/>
  <c r="N2" i="12"/>
  <c r="K2" i="12" s="1"/>
  <c r="M2" i="12"/>
  <c r="L2" i="12"/>
  <c r="B2" i="12" s="1"/>
  <c r="G2" i="12"/>
  <c r="D2" i="12"/>
  <c r="F2" i="12" s="1"/>
  <c r="C2" i="12"/>
  <c r="E2" i="12" l="1"/>
  <c r="H2" i="12"/>
  <c r="I2" i="12"/>
  <c r="J2" i="12" s="1"/>
</calcChain>
</file>

<file path=xl/sharedStrings.xml><?xml version="1.0" encoding="utf-8"?>
<sst xmlns="http://schemas.openxmlformats.org/spreadsheetml/2006/main" count="829" uniqueCount="67">
  <si>
    <t>DNB</t>
  </si>
  <si>
    <t>y = Jaar</t>
  </si>
  <si>
    <t>Y-2</t>
  </si>
  <si>
    <t>Y-1</t>
  </si>
  <si>
    <t>Y</t>
  </si>
  <si>
    <t>Y+1</t>
  </si>
  <si>
    <t>Y+2</t>
  </si>
  <si>
    <t>Y+3</t>
  </si>
  <si>
    <t>vervangingen    door</t>
  </si>
  <si>
    <t>buitengebruikstellingen     van</t>
  </si>
  <si>
    <t xml:space="preserve">Nieuw / uitbreidingen </t>
  </si>
  <si>
    <t>Vorig plan Verwachte 1/1/Y-1</t>
  </si>
  <si>
    <t>1/01/Y-1</t>
  </si>
  <si>
    <t>Vorig plan Verwachte 1/1/Y</t>
  </si>
  <si>
    <t>1/01/Y</t>
  </si>
  <si>
    <t>vervangingen door</t>
  </si>
  <si>
    <t>buitengebruikstellingen van</t>
  </si>
  <si>
    <t xml:space="preserve">uitbreiden </t>
  </si>
  <si>
    <t>1/01/Y+1</t>
  </si>
  <si>
    <t>1/01/Y+2</t>
  </si>
  <si>
    <t>1/01/Y+3</t>
  </si>
  <si>
    <t>1/01/Y+4</t>
  </si>
  <si>
    <t>Middenspanningsnetten</t>
  </si>
  <si>
    <t>Niet-geïsoleerde bov.gronds lijn</t>
  </si>
  <si>
    <t>Geïsoleerde bov.grondse lijn</t>
  </si>
  <si>
    <t>Ondergrondse kabel</t>
  </si>
  <si>
    <t>Totaal lijnen en kabels MS</t>
  </si>
  <si>
    <t>Laagspanningsnetten</t>
  </si>
  <si>
    <t>230V 3-draads</t>
  </si>
  <si>
    <t>230V 4-draads</t>
  </si>
  <si>
    <t>400V</t>
  </si>
  <si>
    <t>Totaal lijnen en kabels LS (*)</t>
  </si>
  <si>
    <t>Posten (middenspanning)</t>
  </si>
  <si>
    <t>Transformatorenstations</t>
  </si>
  <si>
    <t>Schakelposten</t>
  </si>
  <si>
    <t>Cabines (middenspanning/laagspanning)</t>
  </si>
  <si>
    <t>Klantcabines</t>
  </si>
  <si>
    <t>Distributiecabines</t>
  </si>
  <si>
    <t>Distributietransformatoren (distributiecabines)</t>
  </si>
  <si>
    <t>Transformator klantcabine (asset netgebruiker)</t>
  </si>
  <si>
    <t>Aansluitingen</t>
  </si>
  <si>
    <t xml:space="preserve">Aansluitingen middenspanning </t>
  </si>
  <si>
    <t>Aansluitingen laagspanning</t>
  </si>
  <si>
    <t>Aansluitingen productie-installaties - injectie &gt;400kva</t>
  </si>
  <si>
    <t>Meetapparatuur</t>
  </si>
  <si>
    <t xml:space="preserve">Facturatie meters middenspanning </t>
  </si>
  <si>
    <t>Facturatie meters laagspanning</t>
  </si>
  <si>
    <t>Budgetmeters</t>
  </si>
  <si>
    <t>(*) voor 1/01/Y gelijk aan de som per type lijn enerzijds, en som per spanningsniveau anderzijds</t>
  </si>
  <si>
    <t>Fluvius Antwerpen</t>
  </si>
  <si>
    <t>Fluvius</t>
  </si>
  <si>
    <t>Fluvius Halle-Vilvoorde</t>
  </si>
  <si>
    <t>Fluvius Imewo</t>
  </si>
  <si>
    <t>Fluvius Kempen</t>
  </si>
  <si>
    <t>Fluvius Limburg</t>
  </si>
  <si>
    <t>Fluvius Midden-Vlaanderen</t>
  </si>
  <si>
    <t>Fluvius West</t>
  </si>
  <si>
    <t>Fluvius Zenne-Dijle</t>
  </si>
  <si>
    <t>nvt</t>
  </si>
  <si>
    <t>geplande toestand na 2023 (vorig IP)</t>
  </si>
  <si>
    <t>reële toestand na 2023</t>
  </si>
  <si>
    <t>geplande toestand na 2024 (vorig IP)</t>
  </si>
  <si>
    <t>reële toestand bij aanvang 2025</t>
  </si>
  <si>
    <t>geplande toestand na 2025</t>
  </si>
  <si>
    <t>geplande toestand na 2026</t>
  </si>
  <si>
    <t>geplande toestand na 2027</t>
  </si>
  <si>
    <t>geplande toestand na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</si>
</sst>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5" x14ac:knownFonts="1"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sz val="11"/>
      <color indexed="17"/>
      <name val="Calibri"/>
      <family val="2"/>
    </font>
    <font>
      <sz val="11"/>
      <color indexed="4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0"/>
      <name val="Calibri"/>
      <family val="2"/>
    </font>
    <font>
      <sz val="11"/>
      <color indexed="16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i/>
      <sz val="8"/>
      <name val="Arial"/>
      <family val="2"/>
    </font>
    <font>
      <b/>
      <sz val="16"/>
      <color indexed="23"/>
      <name val="Arial"/>
      <family val="2"/>
    </font>
    <font>
      <b/>
      <sz val="18"/>
      <color theme="3"/>
      <name val="Cambria"/>
      <family val="2"/>
      <scheme val="major"/>
    </font>
    <font>
      <sz val="10"/>
      <name val="MS Sans Serif"/>
      <family val="2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theme="1"/>
      <name val="Arial"/>
      <family val="2"/>
    </font>
    <font>
      <i/>
      <sz val="8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5"/>
        <bgColor indexed="45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lightUp">
        <bgColor theme="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22">
    <xf numFmtId="0" fontId="0" fillId="0" borderId="0"/>
    <xf numFmtId="0" fontId="2" fillId="0" borderId="0"/>
    <xf numFmtId="0" fontId="1" fillId="0" borderId="0"/>
    <xf numFmtId="0" fontId="1" fillId="0" borderId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7" fillId="9" borderId="0" applyNumberFormat="0" applyBorder="0" applyAlignment="0" applyProtection="0"/>
    <xf numFmtId="0" fontId="16" fillId="7" borderId="0" applyNumberFormat="0" applyBorder="0" applyAlignment="0" applyProtection="0"/>
    <xf numFmtId="0" fontId="12" fillId="7" borderId="4" applyNumberFormat="0" applyAlignment="0" applyProtection="0"/>
    <xf numFmtId="0" fontId="27" fillId="4" borderId="14" applyNumberFormat="0" applyAlignment="0" applyProtection="0"/>
    <xf numFmtId="0" fontId="8" fillId="4" borderId="4" applyNumberFormat="0" applyAlignment="0" applyProtection="0"/>
    <xf numFmtId="0" fontId="10" fillId="0" borderId="6" applyNumberFormat="0" applyFill="0" applyAlignment="0" applyProtection="0"/>
    <xf numFmtId="0" fontId="9" fillId="5" borderId="5" applyNumberFormat="0" applyAlignment="0" applyProtection="0"/>
    <xf numFmtId="0" fontId="28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26" fillId="0" borderId="13" applyNumberFormat="0" applyFill="0" applyAlignment="0" applyProtection="0"/>
    <xf numFmtId="4" fontId="18" fillId="10" borderId="11" applyNumberFormat="0" applyProtection="0">
      <alignment vertical="center"/>
    </xf>
    <xf numFmtId="4" fontId="19" fillId="10" borderId="11" applyNumberFormat="0" applyProtection="0">
      <alignment vertical="center"/>
    </xf>
    <xf numFmtId="4" fontId="18" fillId="10" borderId="11" applyNumberFormat="0" applyProtection="0">
      <alignment horizontal="left" vertical="center" indent="1"/>
    </xf>
    <xf numFmtId="0" fontId="18" fillId="10" borderId="11" applyNumberFormat="0" applyProtection="0">
      <alignment horizontal="left" vertical="top" indent="1"/>
    </xf>
    <xf numFmtId="4" fontId="18" fillId="11" borderId="0" applyNumberFormat="0" applyProtection="0">
      <alignment horizontal="left" vertical="center" indent="1"/>
    </xf>
    <xf numFmtId="4" fontId="20" fillId="12" borderId="11" applyNumberFormat="0" applyProtection="0">
      <alignment horizontal="right" vertical="center"/>
    </xf>
    <xf numFmtId="4" fontId="20" fillId="13" borderId="11" applyNumberFormat="0" applyProtection="0">
      <alignment horizontal="right" vertical="center"/>
    </xf>
    <xf numFmtId="4" fontId="20" fillId="14" borderId="11" applyNumberFormat="0" applyProtection="0">
      <alignment horizontal="right" vertical="center"/>
    </xf>
    <xf numFmtId="4" fontId="20" fillId="15" borderId="11" applyNumberFormat="0" applyProtection="0">
      <alignment horizontal="right" vertical="center"/>
    </xf>
    <xf numFmtId="4" fontId="20" fillId="16" borderId="11" applyNumberFormat="0" applyProtection="0">
      <alignment horizontal="right" vertical="center"/>
    </xf>
    <xf numFmtId="4" fontId="20" fillId="17" borderId="11" applyNumberFormat="0" applyProtection="0">
      <alignment horizontal="right" vertical="center"/>
    </xf>
    <xf numFmtId="4" fontId="20" fillId="18" borderId="11" applyNumberFormat="0" applyProtection="0">
      <alignment horizontal="right" vertical="center"/>
    </xf>
    <xf numFmtId="4" fontId="20" fillId="19" borderId="11" applyNumberFormat="0" applyProtection="0">
      <alignment horizontal="right" vertical="center"/>
    </xf>
    <xf numFmtId="4" fontId="20" fillId="20" borderId="11" applyNumberFormat="0" applyProtection="0">
      <alignment horizontal="right" vertical="center"/>
    </xf>
    <xf numFmtId="4" fontId="18" fillId="21" borderId="12" applyNumberFormat="0" applyProtection="0">
      <alignment horizontal="left" vertical="center" indent="1"/>
    </xf>
    <xf numFmtId="4" fontId="20" fillId="22" borderId="0" applyNumberFormat="0" applyProtection="0">
      <alignment horizontal="left" vertical="center" indent="1"/>
    </xf>
    <xf numFmtId="4" fontId="21" fillId="23" borderId="0" applyNumberFormat="0" applyProtection="0">
      <alignment horizontal="left" vertical="center" indent="1"/>
    </xf>
    <xf numFmtId="4" fontId="20" fillId="11" borderId="11" applyNumberFormat="0" applyProtection="0">
      <alignment horizontal="right" vertical="center"/>
    </xf>
    <xf numFmtId="4" fontId="20" fillId="22" borderId="0" applyNumberFormat="0" applyProtection="0">
      <alignment horizontal="left" vertical="center" indent="1"/>
    </xf>
    <xf numFmtId="4" fontId="20" fillId="11" borderId="0" applyNumberFormat="0" applyProtection="0">
      <alignment horizontal="left" vertical="center" indent="1"/>
    </xf>
    <xf numFmtId="0" fontId="1" fillId="23" borderId="11" applyNumberFormat="0" applyProtection="0">
      <alignment horizontal="left" vertical="center" indent="1"/>
    </xf>
    <xf numFmtId="0" fontId="1" fillId="23" borderId="11" applyNumberFormat="0" applyProtection="0">
      <alignment horizontal="left" vertical="top" indent="1"/>
    </xf>
    <xf numFmtId="0" fontId="1" fillId="11" borderId="11" applyNumberFormat="0" applyProtection="0">
      <alignment horizontal="left" vertical="center" indent="1"/>
    </xf>
    <xf numFmtId="0" fontId="1" fillId="11" borderId="11" applyNumberFormat="0" applyProtection="0">
      <alignment horizontal="left" vertical="top" indent="1"/>
    </xf>
    <xf numFmtId="0" fontId="1" fillId="24" borderId="11" applyNumberFormat="0" applyProtection="0">
      <alignment horizontal="left" vertical="center" indent="1"/>
    </xf>
    <xf numFmtId="0" fontId="1" fillId="24" borderId="11" applyNumberFormat="0" applyProtection="0">
      <alignment horizontal="left" vertical="top" indent="1"/>
    </xf>
    <xf numFmtId="0" fontId="1" fillId="22" borderId="11" applyNumberFormat="0" applyProtection="0">
      <alignment horizontal="left" vertical="center" indent="1"/>
    </xf>
    <xf numFmtId="0" fontId="1" fillId="22" borderId="11" applyNumberFormat="0" applyProtection="0">
      <alignment horizontal="left" vertical="top" indent="1"/>
    </xf>
    <xf numFmtId="0" fontId="1" fillId="25" borderId="3" applyNumberFormat="0">
      <protection locked="0"/>
    </xf>
    <xf numFmtId="4" fontId="20" fillId="26" borderId="11" applyNumberFormat="0" applyProtection="0">
      <alignment vertical="center"/>
    </xf>
    <xf numFmtId="4" fontId="22" fillId="26" borderId="11" applyNumberFormat="0" applyProtection="0">
      <alignment vertical="center"/>
    </xf>
    <xf numFmtId="4" fontId="20" fillId="26" borderId="11" applyNumberFormat="0" applyProtection="0">
      <alignment horizontal="left" vertical="center" indent="1"/>
    </xf>
    <xf numFmtId="0" fontId="20" fillId="26" borderId="11" applyNumberFormat="0" applyProtection="0">
      <alignment horizontal="left" vertical="top" indent="1"/>
    </xf>
    <xf numFmtId="4" fontId="20" fillId="22" borderId="11" applyNumberFormat="0" applyProtection="0">
      <alignment horizontal="right" vertical="center"/>
    </xf>
    <xf numFmtId="4" fontId="22" fillId="22" borderId="11" applyNumberFormat="0" applyProtection="0">
      <alignment horizontal="right" vertical="center"/>
    </xf>
    <xf numFmtId="4" fontId="20" fillId="11" borderId="11" applyNumberFormat="0" applyProtection="0">
      <alignment horizontal="left" vertical="center" indent="1"/>
    </xf>
    <xf numFmtId="0" fontId="20" fillId="11" borderId="11" applyNumberFormat="0" applyProtection="0">
      <alignment horizontal="left" vertical="top" indent="1"/>
    </xf>
    <xf numFmtId="4" fontId="23" fillId="27" borderId="0" applyNumberFormat="0" applyProtection="0">
      <alignment horizontal="left" vertical="center" indent="1"/>
    </xf>
    <xf numFmtId="4" fontId="24" fillId="22" borderId="11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2" fillId="7" borderId="15" applyNumberFormat="0" applyAlignment="0" applyProtection="0"/>
    <xf numFmtId="0" fontId="8" fillId="4" borderId="15" applyNumberFormat="0" applyAlignment="0" applyProtection="0"/>
    <xf numFmtId="0" fontId="1" fillId="8" borderId="16" applyNumberFormat="0" applyFont="0" applyAlignment="0" applyProtection="0"/>
    <xf numFmtId="4" fontId="18" fillId="10" borderId="17" applyNumberFormat="0" applyProtection="0">
      <alignment vertical="center"/>
    </xf>
    <xf numFmtId="4" fontId="19" fillId="10" borderId="17" applyNumberFormat="0" applyProtection="0">
      <alignment vertical="center"/>
    </xf>
    <xf numFmtId="4" fontId="18" fillId="10" borderId="17" applyNumberFormat="0" applyProtection="0">
      <alignment horizontal="left" vertical="center" indent="1"/>
    </xf>
    <xf numFmtId="0" fontId="18" fillId="10" borderId="17" applyNumberFormat="0" applyProtection="0">
      <alignment horizontal="left" vertical="top" indent="1"/>
    </xf>
    <xf numFmtId="4" fontId="20" fillId="12" borderId="17" applyNumberFormat="0" applyProtection="0">
      <alignment horizontal="right" vertical="center"/>
    </xf>
    <xf numFmtId="4" fontId="20" fillId="13" borderId="17" applyNumberFormat="0" applyProtection="0">
      <alignment horizontal="right" vertical="center"/>
    </xf>
    <xf numFmtId="4" fontId="20" fillId="14" borderId="17" applyNumberFormat="0" applyProtection="0">
      <alignment horizontal="right" vertical="center"/>
    </xf>
    <xf numFmtId="4" fontId="20" fillId="15" borderId="17" applyNumberFormat="0" applyProtection="0">
      <alignment horizontal="right" vertical="center"/>
    </xf>
    <xf numFmtId="4" fontId="20" fillId="16" borderId="17" applyNumberFormat="0" applyProtection="0">
      <alignment horizontal="right" vertical="center"/>
    </xf>
    <xf numFmtId="4" fontId="20" fillId="17" borderId="17" applyNumberFormat="0" applyProtection="0">
      <alignment horizontal="right" vertical="center"/>
    </xf>
    <xf numFmtId="4" fontId="20" fillId="18" borderId="17" applyNumberFormat="0" applyProtection="0">
      <alignment horizontal="right" vertical="center"/>
    </xf>
    <xf numFmtId="4" fontId="20" fillId="19" borderId="17" applyNumberFormat="0" applyProtection="0">
      <alignment horizontal="right" vertical="center"/>
    </xf>
    <xf numFmtId="4" fontId="20" fillId="20" borderId="17" applyNumberFormat="0" applyProtection="0">
      <alignment horizontal="right" vertical="center"/>
    </xf>
    <xf numFmtId="4" fontId="20" fillId="11" borderId="17" applyNumberFormat="0" applyProtection="0">
      <alignment horizontal="right" vertical="center"/>
    </xf>
    <xf numFmtId="0" fontId="1" fillId="23" borderId="17" applyNumberFormat="0" applyProtection="0">
      <alignment horizontal="left" vertical="center" indent="1"/>
    </xf>
    <xf numFmtId="0" fontId="1" fillId="23" borderId="17" applyNumberFormat="0" applyProtection="0">
      <alignment horizontal="left" vertical="top" indent="1"/>
    </xf>
    <xf numFmtId="0" fontId="1" fillId="11" borderId="17" applyNumberFormat="0" applyProtection="0">
      <alignment horizontal="left" vertical="center" indent="1"/>
    </xf>
    <xf numFmtId="0" fontId="1" fillId="11" borderId="17" applyNumberFormat="0" applyProtection="0">
      <alignment horizontal="left" vertical="top" indent="1"/>
    </xf>
    <xf numFmtId="0" fontId="1" fillId="24" borderId="17" applyNumberFormat="0" applyProtection="0">
      <alignment horizontal="left" vertical="center" indent="1"/>
    </xf>
    <xf numFmtId="0" fontId="1" fillId="24" borderId="17" applyNumberFormat="0" applyProtection="0">
      <alignment horizontal="left" vertical="top" indent="1"/>
    </xf>
    <xf numFmtId="0" fontId="1" fillId="22" borderId="17" applyNumberFormat="0" applyProtection="0">
      <alignment horizontal="left" vertical="center" indent="1"/>
    </xf>
    <xf numFmtId="0" fontId="1" fillId="22" borderId="17" applyNumberFormat="0" applyProtection="0">
      <alignment horizontal="left" vertical="top" indent="1"/>
    </xf>
    <xf numFmtId="0" fontId="1" fillId="25" borderId="18" applyNumberFormat="0">
      <protection locked="0"/>
    </xf>
    <xf numFmtId="4" fontId="20" fillId="26" borderId="17" applyNumberFormat="0" applyProtection="0">
      <alignment vertical="center"/>
    </xf>
    <xf numFmtId="4" fontId="22" fillId="26" borderId="17" applyNumberFormat="0" applyProtection="0">
      <alignment vertical="center"/>
    </xf>
    <xf numFmtId="4" fontId="20" fillId="26" borderId="17" applyNumberFormat="0" applyProtection="0">
      <alignment horizontal="left" vertical="center" indent="1"/>
    </xf>
    <xf numFmtId="0" fontId="20" fillId="26" borderId="17" applyNumberFormat="0" applyProtection="0">
      <alignment horizontal="left" vertical="top" indent="1"/>
    </xf>
    <xf numFmtId="4" fontId="20" fillId="22" borderId="17" applyNumberFormat="0" applyProtection="0">
      <alignment horizontal="right" vertical="center"/>
    </xf>
    <xf numFmtId="4" fontId="22" fillId="22" borderId="17" applyNumberFormat="0" applyProtection="0">
      <alignment horizontal="right" vertical="center"/>
    </xf>
    <xf numFmtId="4" fontId="20" fillId="11" borderId="17" applyNumberFormat="0" applyProtection="0">
      <alignment horizontal="left" vertical="center" indent="1"/>
    </xf>
    <xf numFmtId="0" fontId="20" fillId="11" borderId="17" applyNumberFormat="0" applyProtection="0">
      <alignment horizontal="left" vertical="top" indent="1"/>
    </xf>
    <xf numFmtId="4" fontId="24" fillId="22" borderId="17" applyNumberFormat="0" applyProtection="0">
      <alignment horizontal="right" vertical="center"/>
    </xf>
    <xf numFmtId="4" fontId="20" fillId="30" borderId="14" applyNumberFormat="0" applyProtection="0">
      <alignment vertical="center"/>
    </xf>
    <xf numFmtId="4" fontId="22" fillId="30" borderId="14" applyNumberFormat="0" applyProtection="0">
      <alignment vertical="center"/>
    </xf>
    <xf numFmtId="4" fontId="20" fillId="30" borderId="14" applyNumberFormat="0" applyProtection="0">
      <alignment horizontal="left" vertical="center" indent="1"/>
    </xf>
    <xf numFmtId="4" fontId="20" fillId="30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4" fontId="20" fillId="32" borderId="14" applyNumberFormat="0" applyProtection="0">
      <alignment horizontal="right" vertical="center"/>
    </xf>
    <xf numFmtId="4" fontId="20" fillId="33" borderId="14" applyNumberFormat="0" applyProtection="0">
      <alignment horizontal="right" vertical="center"/>
    </xf>
    <xf numFmtId="4" fontId="20" fillId="34" borderId="14" applyNumberFormat="0" applyProtection="0">
      <alignment horizontal="right" vertical="center"/>
    </xf>
    <xf numFmtId="4" fontId="20" fillId="35" borderId="14" applyNumberFormat="0" applyProtection="0">
      <alignment horizontal="right" vertical="center"/>
    </xf>
    <xf numFmtId="4" fontId="20" fillId="36" borderId="14" applyNumberFormat="0" applyProtection="0">
      <alignment horizontal="right" vertical="center"/>
    </xf>
    <xf numFmtId="4" fontId="20" fillId="37" borderId="14" applyNumberFormat="0" applyProtection="0">
      <alignment horizontal="right" vertical="center"/>
    </xf>
    <xf numFmtId="4" fontId="20" fillId="38" borderId="14" applyNumberFormat="0" applyProtection="0">
      <alignment horizontal="right" vertical="center"/>
    </xf>
    <xf numFmtId="4" fontId="20" fillId="39" borderId="14" applyNumberFormat="0" applyProtection="0">
      <alignment horizontal="right" vertical="center"/>
    </xf>
    <xf numFmtId="4" fontId="20" fillId="40" borderId="14" applyNumberFormat="0" applyProtection="0">
      <alignment horizontal="right" vertical="center"/>
    </xf>
    <xf numFmtId="4" fontId="18" fillId="41" borderId="14" applyNumberFormat="0" applyProtection="0">
      <alignment horizontal="left" vertical="center" indent="1"/>
    </xf>
    <xf numFmtId="4" fontId="20" fillId="42" borderId="23" applyNumberFormat="0" applyProtection="0">
      <alignment horizontal="left" vertical="center" indent="1"/>
    </xf>
    <xf numFmtId="4" fontId="21" fillId="43" borderId="0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4" fontId="20" fillId="42" borderId="14" applyNumberFormat="0" applyProtection="0">
      <alignment horizontal="left" vertical="center" indent="1"/>
    </xf>
    <xf numFmtId="4" fontId="20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0" borderId="0"/>
    <xf numFmtId="4" fontId="20" fillId="46" borderId="14" applyNumberFormat="0" applyProtection="0">
      <alignment vertical="center"/>
    </xf>
    <xf numFmtId="4" fontId="22" fillId="46" borderId="14" applyNumberFormat="0" applyProtection="0">
      <alignment vertical="center"/>
    </xf>
    <xf numFmtId="4" fontId="20" fillId="46" borderId="14" applyNumberFormat="0" applyProtection="0">
      <alignment horizontal="left" vertical="center" indent="1"/>
    </xf>
    <xf numFmtId="4" fontId="20" fillId="46" borderId="14" applyNumberFormat="0" applyProtection="0">
      <alignment horizontal="left" vertical="center" indent="1"/>
    </xf>
    <xf numFmtId="4" fontId="20" fillId="42" borderId="14" applyNumberFormat="0" applyProtection="0">
      <alignment horizontal="right" vertical="center"/>
    </xf>
    <xf numFmtId="4" fontId="22" fillId="42" borderId="14" applyNumberFormat="0" applyProtection="0">
      <alignment horizontal="right" vertical="center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30" fillId="0" borderId="0"/>
    <xf numFmtId="4" fontId="24" fillId="42" borderId="14" applyNumberFormat="0" applyProtection="0">
      <alignment horizontal="right" vertical="center"/>
    </xf>
    <xf numFmtId="0" fontId="32" fillId="0" borderId="0"/>
    <xf numFmtId="9" fontId="1" fillId="0" borderId="0" applyFont="0" applyFill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6" borderId="0" applyNumberFormat="0" applyBorder="0" applyAlignment="0" applyProtection="0"/>
    <xf numFmtId="0" fontId="2" fillId="76" borderId="0" applyNumberFormat="0" applyBorder="0" applyAlignment="0" applyProtection="0"/>
    <xf numFmtId="0" fontId="2" fillId="76" borderId="0" applyNumberFormat="0" applyBorder="0" applyAlignment="0" applyProtection="0"/>
    <xf numFmtId="0" fontId="33" fillId="57" borderId="0" applyNumberFormat="0" applyBorder="0" applyAlignment="0" applyProtection="0"/>
    <xf numFmtId="0" fontId="33" fillId="61" borderId="0" applyNumberFormat="0" applyBorder="0" applyAlignment="0" applyProtection="0"/>
    <xf numFmtId="0" fontId="33" fillId="65" borderId="0" applyNumberFormat="0" applyBorder="0" applyAlignment="0" applyProtection="0"/>
    <xf numFmtId="0" fontId="33" fillId="69" borderId="0" applyNumberFormat="0" applyBorder="0" applyAlignment="0" applyProtection="0"/>
    <xf numFmtId="0" fontId="33" fillId="73" borderId="0" applyNumberFormat="0" applyBorder="0" applyAlignment="0" applyProtection="0"/>
    <xf numFmtId="0" fontId="33" fillId="77" borderId="0" applyNumberFormat="0" applyBorder="0" applyAlignment="0" applyProtection="0"/>
    <xf numFmtId="0" fontId="33" fillId="54" borderId="0" applyNumberFormat="0" applyBorder="0" applyAlignment="0" applyProtection="0"/>
    <xf numFmtId="0" fontId="33" fillId="58" borderId="0" applyNumberFormat="0" applyBorder="0" applyAlignment="0" applyProtection="0"/>
    <xf numFmtId="0" fontId="33" fillId="62" borderId="0" applyNumberFormat="0" applyBorder="0" applyAlignment="0" applyProtection="0"/>
    <xf numFmtId="0" fontId="33" fillId="66" borderId="0" applyNumberFormat="0" applyBorder="0" applyAlignment="0" applyProtection="0"/>
    <xf numFmtId="0" fontId="33" fillId="70" borderId="0" applyNumberFormat="0" applyBorder="0" applyAlignment="0" applyProtection="0"/>
    <xf numFmtId="0" fontId="33" fillId="74" borderId="0" applyNumberFormat="0" applyBorder="0" applyAlignment="0" applyProtection="0"/>
    <xf numFmtId="0" fontId="34" fillId="51" borderId="27" applyNumberFormat="0" applyAlignment="0" applyProtection="0"/>
    <xf numFmtId="0" fontId="35" fillId="52" borderId="30" applyNumberFormat="0" applyAlignment="0" applyProtection="0"/>
    <xf numFmtId="0" fontId="36" fillId="0" borderId="29" applyNumberFormat="0" applyFill="0" applyAlignment="0" applyProtection="0"/>
    <xf numFmtId="0" fontId="37" fillId="47" borderId="0" applyNumberFormat="0" applyBorder="0" applyAlignment="0" applyProtection="0"/>
    <xf numFmtId="0" fontId="38" fillId="50" borderId="27" applyNumberFormat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41" fillId="0" borderId="26" applyNumberFormat="0" applyFill="0" applyAlignment="0" applyProtection="0"/>
    <xf numFmtId="0" fontId="41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2" fillId="53" borderId="31" applyNumberFormat="0" applyFont="0" applyAlignment="0" applyProtection="0"/>
    <xf numFmtId="0" fontId="2" fillId="53" borderId="31" applyNumberFormat="0" applyFont="0" applyAlignment="0" applyProtection="0"/>
    <xf numFmtId="0" fontId="2" fillId="53" borderId="31" applyNumberFormat="0" applyFont="0" applyAlignment="0" applyProtection="0"/>
    <xf numFmtId="0" fontId="43" fillId="48" borderId="0" applyNumberFormat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" fontId="20" fillId="30" borderId="14" applyNumberFormat="0" applyProtection="0">
      <alignment vertical="center"/>
    </xf>
    <xf numFmtId="4" fontId="20" fillId="30" borderId="14" applyNumberFormat="0" applyProtection="0">
      <alignment vertical="center"/>
    </xf>
    <xf numFmtId="4" fontId="20" fillId="30" borderId="14" applyNumberFormat="0" applyProtection="0">
      <alignment vertical="center"/>
    </xf>
    <xf numFmtId="4" fontId="20" fillId="30" borderId="14" applyNumberFormat="0" applyProtection="0">
      <alignment vertical="center"/>
    </xf>
    <xf numFmtId="4" fontId="22" fillId="30" borderId="14" applyNumberFormat="0" applyProtection="0">
      <alignment vertical="center"/>
    </xf>
    <xf numFmtId="4" fontId="22" fillId="30" borderId="14" applyNumberFormat="0" applyProtection="0">
      <alignment vertical="center"/>
    </xf>
    <xf numFmtId="4" fontId="22" fillId="30" borderId="14" applyNumberFormat="0" applyProtection="0">
      <alignment vertical="center"/>
    </xf>
    <xf numFmtId="4" fontId="22" fillId="30" borderId="14" applyNumberFormat="0" applyProtection="0">
      <alignment vertical="center"/>
    </xf>
    <xf numFmtId="4" fontId="20" fillId="30" borderId="14" applyNumberFormat="0" applyProtection="0">
      <alignment horizontal="left" vertical="center" indent="1"/>
    </xf>
    <xf numFmtId="4" fontId="20" fillId="30" borderId="14" applyNumberFormat="0" applyProtection="0">
      <alignment horizontal="left" vertical="center" indent="1"/>
    </xf>
    <xf numFmtId="4" fontId="20" fillId="30" borderId="14" applyNumberFormat="0" applyProtection="0">
      <alignment horizontal="left" vertical="center" indent="1"/>
    </xf>
    <xf numFmtId="4" fontId="20" fillId="30" borderId="14" applyNumberFormat="0" applyProtection="0">
      <alignment horizontal="left" vertical="center" indent="1"/>
    </xf>
    <xf numFmtId="4" fontId="20" fillId="30" borderId="14" applyNumberFormat="0" applyProtection="0">
      <alignment horizontal="left" vertical="center" indent="1"/>
    </xf>
    <xf numFmtId="4" fontId="20" fillId="30" borderId="14" applyNumberFormat="0" applyProtection="0">
      <alignment horizontal="left" vertical="center" indent="1"/>
    </xf>
    <xf numFmtId="4" fontId="20" fillId="30" borderId="14" applyNumberFormat="0" applyProtection="0">
      <alignment horizontal="left" vertical="center" indent="1"/>
    </xf>
    <xf numFmtId="4" fontId="20" fillId="30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4" fontId="20" fillId="32" borderId="14" applyNumberFormat="0" applyProtection="0">
      <alignment horizontal="right" vertical="center"/>
    </xf>
    <xf numFmtId="4" fontId="20" fillId="32" borderId="14" applyNumberFormat="0" applyProtection="0">
      <alignment horizontal="right" vertical="center"/>
    </xf>
    <xf numFmtId="4" fontId="20" fillId="32" borderId="14" applyNumberFormat="0" applyProtection="0">
      <alignment horizontal="right" vertical="center"/>
    </xf>
    <xf numFmtId="4" fontId="20" fillId="32" borderId="14" applyNumberFormat="0" applyProtection="0">
      <alignment horizontal="right" vertical="center"/>
    </xf>
    <xf numFmtId="4" fontId="20" fillId="33" borderId="14" applyNumberFormat="0" applyProtection="0">
      <alignment horizontal="right" vertical="center"/>
    </xf>
    <xf numFmtId="4" fontId="20" fillId="33" borderId="14" applyNumberFormat="0" applyProtection="0">
      <alignment horizontal="right" vertical="center"/>
    </xf>
    <xf numFmtId="4" fontId="20" fillId="33" borderId="14" applyNumberFormat="0" applyProtection="0">
      <alignment horizontal="right" vertical="center"/>
    </xf>
    <xf numFmtId="4" fontId="20" fillId="33" borderId="14" applyNumberFormat="0" applyProtection="0">
      <alignment horizontal="right" vertical="center"/>
    </xf>
    <xf numFmtId="4" fontId="20" fillId="34" borderId="14" applyNumberFormat="0" applyProtection="0">
      <alignment horizontal="right" vertical="center"/>
    </xf>
    <xf numFmtId="4" fontId="20" fillId="34" borderId="14" applyNumberFormat="0" applyProtection="0">
      <alignment horizontal="right" vertical="center"/>
    </xf>
    <xf numFmtId="4" fontId="20" fillId="34" borderId="14" applyNumberFormat="0" applyProtection="0">
      <alignment horizontal="right" vertical="center"/>
    </xf>
    <xf numFmtId="4" fontId="20" fillId="34" borderId="14" applyNumberFormat="0" applyProtection="0">
      <alignment horizontal="right" vertical="center"/>
    </xf>
    <xf numFmtId="4" fontId="20" fillId="35" borderId="14" applyNumberFormat="0" applyProtection="0">
      <alignment horizontal="right" vertical="center"/>
    </xf>
    <xf numFmtId="4" fontId="20" fillId="35" borderId="14" applyNumberFormat="0" applyProtection="0">
      <alignment horizontal="right" vertical="center"/>
    </xf>
    <xf numFmtId="4" fontId="20" fillId="35" borderId="14" applyNumberFormat="0" applyProtection="0">
      <alignment horizontal="right" vertical="center"/>
    </xf>
    <xf numFmtId="4" fontId="20" fillId="35" borderId="14" applyNumberFormat="0" applyProtection="0">
      <alignment horizontal="right" vertical="center"/>
    </xf>
    <xf numFmtId="4" fontId="20" fillId="36" borderId="14" applyNumberFormat="0" applyProtection="0">
      <alignment horizontal="right" vertical="center"/>
    </xf>
    <xf numFmtId="4" fontId="20" fillId="36" borderId="14" applyNumberFormat="0" applyProtection="0">
      <alignment horizontal="right" vertical="center"/>
    </xf>
    <xf numFmtId="4" fontId="20" fillId="36" borderId="14" applyNumberFormat="0" applyProtection="0">
      <alignment horizontal="right" vertical="center"/>
    </xf>
    <xf numFmtId="4" fontId="20" fillId="36" borderId="14" applyNumberFormat="0" applyProtection="0">
      <alignment horizontal="right" vertical="center"/>
    </xf>
    <xf numFmtId="4" fontId="20" fillId="37" borderId="14" applyNumberFormat="0" applyProtection="0">
      <alignment horizontal="right" vertical="center"/>
    </xf>
    <xf numFmtId="4" fontId="20" fillId="37" borderId="14" applyNumberFormat="0" applyProtection="0">
      <alignment horizontal="right" vertical="center"/>
    </xf>
    <xf numFmtId="4" fontId="20" fillId="37" borderId="14" applyNumberFormat="0" applyProtection="0">
      <alignment horizontal="right" vertical="center"/>
    </xf>
    <xf numFmtId="4" fontId="20" fillId="37" borderId="14" applyNumberFormat="0" applyProtection="0">
      <alignment horizontal="right" vertical="center"/>
    </xf>
    <xf numFmtId="4" fontId="20" fillId="38" borderId="14" applyNumberFormat="0" applyProtection="0">
      <alignment horizontal="right" vertical="center"/>
    </xf>
    <xf numFmtId="4" fontId="20" fillId="38" borderId="14" applyNumberFormat="0" applyProtection="0">
      <alignment horizontal="right" vertical="center"/>
    </xf>
    <xf numFmtId="4" fontId="20" fillId="38" borderId="14" applyNumberFormat="0" applyProtection="0">
      <alignment horizontal="right" vertical="center"/>
    </xf>
    <xf numFmtId="4" fontId="20" fillId="38" borderId="14" applyNumberFormat="0" applyProtection="0">
      <alignment horizontal="right" vertical="center"/>
    </xf>
    <xf numFmtId="4" fontId="20" fillId="39" borderId="14" applyNumberFormat="0" applyProtection="0">
      <alignment horizontal="right" vertical="center"/>
    </xf>
    <xf numFmtId="4" fontId="20" fillId="39" borderId="14" applyNumberFormat="0" applyProtection="0">
      <alignment horizontal="right" vertical="center"/>
    </xf>
    <xf numFmtId="4" fontId="20" fillId="39" borderId="14" applyNumberFormat="0" applyProtection="0">
      <alignment horizontal="right" vertical="center"/>
    </xf>
    <xf numFmtId="4" fontId="20" fillId="39" borderId="14" applyNumberFormat="0" applyProtection="0">
      <alignment horizontal="right" vertical="center"/>
    </xf>
    <xf numFmtId="4" fontId="20" fillId="40" borderId="14" applyNumberFormat="0" applyProtection="0">
      <alignment horizontal="right" vertical="center"/>
    </xf>
    <xf numFmtId="4" fontId="20" fillId="40" borderId="14" applyNumberFormat="0" applyProtection="0">
      <alignment horizontal="right" vertical="center"/>
    </xf>
    <xf numFmtId="4" fontId="20" fillId="40" borderId="14" applyNumberFormat="0" applyProtection="0">
      <alignment horizontal="right" vertical="center"/>
    </xf>
    <xf numFmtId="4" fontId="20" fillId="40" borderId="14" applyNumberFormat="0" applyProtection="0">
      <alignment horizontal="right" vertical="center"/>
    </xf>
    <xf numFmtId="4" fontId="18" fillId="41" borderId="14" applyNumberFormat="0" applyProtection="0">
      <alignment horizontal="left" vertical="center" indent="1"/>
    </xf>
    <xf numFmtId="4" fontId="18" fillId="41" borderId="14" applyNumberFormat="0" applyProtection="0">
      <alignment horizontal="left" vertical="center" indent="1"/>
    </xf>
    <xf numFmtId="4" fontId="18" fillId="41" borderId="14" applyNumberFormat="0" applyProtection="0">
      <alignment horizontal="left" vertical="center" indent="1"/>
    </xf>
    <xf numFmtId="4" fontId="18" fillId="4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4" fontId="20" fillId="42" borderId="14" applyNumberFormat="0" applyProtection="0">
      <alignment horizontal="left" vertical="center" indent="1"/>
    </xf>
    <xf numFmtId="4" fontId="20" fillId="42" borderId="14" applyNumberFormat="0" applyProtection="0">
      <alignment horizontal="left" vertical="center" indent="1"/>
    </xf>
    <xf numFmtId="4" fontId="20" fillId="42" borderId="14" applyNumberFormat="0" applyProtection="0">
      <alignment horizontal="left" vertical="center" indent="1"/>
    </xf>
    <xf numFmtId="4" fontId="20" fillId="42" borderId="14" applyNumberFormat="0" applyProtection="0">
      <alignment horizontal="left" vertical="center" indent="1"/>
    </xf>
    <xf numFmtId="4" fontId="20" fillId="42" borderId="14" applyNumberFormat="0" applyProtection="0">
      <alignment horizontal="left" vertical="center" indent="1"/>
    </xf>
    <xf numFmtId="4" fontId="20" fillId="44" borderId="14" applyNumberFormat="0" applyProtection="0">
      <alignment horizontal="left" vertical="center" indent="1"/>
    </xf>
    <xf numFmtId="4" fontId="20" fillId="44" borderId="14" applyNumberFormat="0" applyProtection="0">
      <alignment horizontal="left" vertical="center" indent="1"/>
    </xf>
    <xf numFmtId="4" fontId="20" fillId="44" borderId="14" applyNumberFormat="0" applyProtection="0">
      <alignment horizontal="left" vertical="center" indent="1"/>
    </xf>
    <xf numFmtId="4" fontId="20" fillId="44" borderId="14" applyNumberFormat="0" applyProtection="0">
      <alignment horizontal="left" vertical="center" indent="1"/>
    </xf>
    <xf numFmtId="4" fontId="20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4" fontId="20" fillId="46" borderId="14" applyNumberFormat="0" applyProtection="0">
      <alignment vertical="center"/>
    </xf>
    <xf numFmtId="4" fontId="20" fillId="46" borderId="14" applyNumberFormat="0" applyProtection="0">
      <alignment vertical="center"/>
    </xf>
    <xf numFmtId="4" fontId="20" fillId="46" borderId="14" applyNumberFormat="0" applyProtection="0">
      <alignment vertical="center"/>
    </xf>
    <xf numFmtId="4" fontId="20" fillId="46" borderId="14" applyNumberFormat="0" applyProtection="0">
      <alignment vertical="center"/>
    </xf>
    <xf numFmtId="4" fontId="22" fillId="46" borderId="14" applyNumberFormat="0" applyProtection="0">
      <alignment vertical="center"/>
    </xf>
    <xf numFmtId="4" fontId="22" fillId="46" borderId="14" applyNumberFormat="0" applyProtection="0">
      <alignment vertical="center"/>
    </xf>
    <xf numFmtId="4" fontId="22" fillId="46" borderId="14" applyNumberFormat="0" applyProtection="0">
      <alignment vertical="center"/>
    </xf>
    <xf numFmtId="4" fontId="22" fillId="46" borderId="14" applyNumberFormat="0" applyProtection="0">
      <alignment vertical="center"/>
    </xf>
    <xf numFmtId="4" fontId="20" fillId="46" borderId="14" applyNumberFormat="0" applyProtection="0">
      <alignment horizontal="left" vertical="center" indent="1"/>
    </xf>
    <xf numFmtId="4" fontId="20" fillId="46" borderId="14" applyNumberFormat="0" applyProtection="0">
      <alignment horizontal="left" vertical="center" indent="1"/>
    </xf>
    <xf numFmtId="4" fontId="20" fillId="46" borderId="14" applyNumberFormat="0" applyProtection="0">
      <alignment horizontal="left" vertical="center" indent="1"/>
    </xf>
    <xf numFmtId="4" fontId="20" fillId="46" borderId="14" applyNumberFormat="0" applyProtection="0">
      <alignment horizontal="left" vertical="center" indent="1"/>
    </xf>
    <xf numFmtId="4" fontId="20" fillId="46" borderId="14" applyNumberFormat="0" applyProtection="0">
      <alignment horizontal="left" vertical="center" indent="1"/>
    </xf>
    <xf numFmtId="4" fontId="20" fillId="46" borderId="14" applyNumberFormat="0" applyProtection="0">
      <alignment horizontal="left" vertical="center" indent="1"/>
    </xf>
    <xf numFmtId="4" fontId="20" fillId="46" borderId="14" applyNumberFormat="0" applyProtection="0">
      <alignment horizontal="left" vertical="center" indent="1"/>
    </xf>
    <xf numFmtId="4" fontId="20" fillId="46" borderId="14" applyNumberFormat="0" applyProtection="0">
      <alignment horizontal="left" vertical="center" indent="1"/>
    </xf>
    <xf numFmtId="4" fontId="20" fillId="42" borderId="14" applyNumberFormat="0" applyProtection="0">
      <alignment horizontal="right" vertical="center"/>
    </xf>
    <xf numFmtId="4" fontId="20" fillId="42" borderId="14" applyNumberFormat="0" applyProtection="0">
      <alignment horizontal="right" vertical="center"/>
    </xf>
    <xf numFmtId="4" fontId="20" fillId="42" borderId="14" applyNumberFormat="0" applyProtection="0">
      <alignment horizontal="right" vertical="center"/>
    </xf>
    <xf numFmtId="4" fontId="20" fillId="42" borderId="14" applyNumberFormat="0" applyProtection="0">
      <alignment horizontal="right" vertical="center"/>
    </xf>
    <xf numFmtId="4" fontId="22" fillId="42" borderId="14" applyNumberFormat="0" applyProtection="0">
      <alignment horizontal="right" vertical="center"/>
    </xf>
    <xf numFmtId="4" fontId="22" fillId="42" borderId="14" applyNumberFormat="0" applyProtection="0">
      <alignment horizontal="right" vertical="center"/>
    </xf>
    <xf numFmtId="4" fontId="22" fillId="42" borderId="14" applyNumberFormat="0" applyProtection="0">
      <alignment horizontal="right" vertical="center"/>
    </xf>
    <xf numFmtId="4" fontId="22" fillId="42" borderId="14" applyNumberFormat="0" applyProtection="0">
      <alignment horizontal="right" vertical="center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4" fontId="24" fillId="42" borderId="14" applyNumberFormat="0" applyProtection="0">
      <alignment horizontal="right" vertical="center"/>
    </xf>
    <xf numFmtId="4" fontId="24" fillId="42" borderId="14" applyNumberFormat="0" applyProtection="0">
      <alignment horizontal="right" vertical="center"/>
    </xf>
    <xf numFmtId="4" fontId="24" fillId="42" borderId="14" applyNumberFormat="0" applyProtection="0">
      <alignment horizontal="right" vertical="center"/>
    </xf>
    <xf numFmtId="4" fontId="24" fillId="42" borderId="14" applyNumberFormat="0" applyProtection="0">
      <alignment horizontal="right"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 applyNumberFormat="0" applyFill="0" applyBorder="0" applyAlignment="0" applyProtection="0"/>
    <xf numFmtId="0" fontId="3" fillId="0" borderId="32" applyNumberFormat="0" applyFill="0" applyAlignment="0" applyProtection="0"/>
    <xf numFmtId="0" fontId="45" fillId="51" borderId="28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 applyNumberFormat="0" applyFill="0" applyBorder="0" applyAlignment="0" applyProtection="0">
      <alignment vertical="top"/>
    </xf>
    <xf numFmtId="0" fontId="20" fillId="0" borderId="0">
      <alignment vertical="top"/>
    </xf>
    <xf numFmtId="0" fontId="20" fillId="0" borderId="0" applyNumberFormat="0" applyFill="0" applyBorder="0" applyAlignment="0" applyProtection="0">
      <alignment vertical="top"/>
    </xf>
    <xf numFmtId="0" fontId="20" fillId="0" borderId="0">
      <alignment vertical="top"/>
    </xf>
    <xf numFmtId="0" fontId="48" fillId="0" borderId="0"/>
    <xf numFmtId="0" fontId="49" fillId="0" borderId="0"/>
    <xf numFmtId="0" fontId="1" fillId="0" borderId="0"/>
    <xf numFmtId="0" fontId="1" fillId="0" borderId="0"/>
    <xf numFmtId="4" fontId="20" fillId="42" borderId="23" applyNumberFormat="0" applyProtection="0">
      <alignment horizontal="left" vertical="center" indent="1"/>
    </xf>
  </cellStyleXfs>
  <cellXfs count="62">
    <xf numFmtId="0" fontId="0" fillId="0" borderId="0" xfId="0"/>
    <xf numFmtId="0" fontId="5" fillId="0" borderId="0" xfId="0" applyFont="1"/>
    <xf numFmtId="0" fontId="1" fillId="0" borderId="0" xfId="0" applyFont="1"/>
    <xf numFmtId="0" fontId="6" fillId="0" borderId="0" xfId="0" applyFont="1" applyAlignment="1" applyProtection="1">
      <alignment horizontal="right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4" fontId="4" fillId="28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4" fontId="4" fillId="28" borderId="1" xfId="0" applyNumberFormat="1" applyFont="1" applyFill="1" applyBorder="1" applyProtection="1">
      <protection locked="0"/>
    </xf>
    <xf numFmtId="0" fontId="6" fillId="0" borderId="22" xfId="0" applyFont="1" applyBorder="1" applyProtection="1">
      <protection locked="0"/>
    </xf>
    <xf numFmtId="3" fontId="6" fillId="0" borderId="22" xfId="0" applyNumberFormat="1" applyFont="1" applyBorder="1" applyProtection="1"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0" fontId="4" fillId="3" borderId="33" xfId="0" applyFont="1" applyFill="1" applyBorder="1" applyProtection="1">
      <protection locked="0"/>
    </xf>
    <xf numFmtId="0" fontId="4" fillId="28" borderId="33" xfId="0" applyFont="1" applyFill="1" applyBorder="1" applyProtection="1">
      <protection locked="0"/>
    </xf>
    <xf numFmtId="3" fontId="4" fillId="29" borderId="20" xfId="0" applyNumberFormat="1" applyFont="1" applyFill="1" applyBorder="1" applyAlignment="1" applyProtection="1">
      <alignment horizontal="center" vertical="center" wrapText="1"/>
      <protection locked="0"/>
    </xf>
    <xf numFmtId="3" fontId="4" fillId="29" borderId="2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20" xfId="0" applyNumberFormat="1" applyFont="1" applyBorder="1" applyAlignment="1" applyProtection="1">
      <alignment horizontal="center" vertical="center" wrapText="1"/>
      <protection locked="0"/>
    </xf>
    <xf numFmtId="3" fontId="4" fillId="3" borderId="20" xfId="0" applyNumberFormat="1" applyFont="1" applyFill="1" applyBorder="1" applyAlignment="1">
      <alignment horizontal="center" vertical="top" wrapText="1"/>
    </xf>
    <xf numFmtId="3" fontId="52" fillId="0" borderId="1" xfId="0" applyNumberFormat="1" applyFont="1" applyBorder="1" applyAlignment="1">
      <alignment horizontal="center" vertical="center" wrapText="1"/>
    </xf>
    <xf numFmtId="3" fontId="52" fillId="0" borderId="2" xfId="0" applyNumberFormat="1" applyFont="1" applyBorder="1" applyAlignment="1">
      <alignment horizontal="center" vertical="center" wrapText="1"/>
    </xf>
    <xf numFmtId="0" fontId="50" fillId="0" borderId="1" xfId="0" applyFont="1" applyBorder="1" applyProtection="1">
      <protection locked="0"/>
    </xf>
    <xf numFmtId="14" fontId="50" fillId="28" borderId="1" xfId="0" applyNumberFormat="1" applyFont="1" applyFill="1" applyBorder="1" applyProtection="1">
      <protection locked="0"/>
    </xf>
    <xf numFmtId="3" fontId="4" fillId="28" borderId="33" xfId="0" applyNumberFormat="1" applyFont="1" applyFill="1" applyBorder="1" applyAlignment="1" applyProtection="1">
      <alignment horizontal="right" vertical="center"/>
      <protection locked="0"/>
    </xf>
    <xf numFmtId="3" fontId="4" fillId="2" borderId="33" xfId="0" applyNumberFormat="1" applyFont="1" applyFill="1" applyBorder="1" applyProtection="1">
      <protection locked="0"/>
    </xf>
    <xf numFmtId="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3" fontId="5" fillId="0" borderId="0" xfId="0" applyNumberFormat="1" applyFont="1"/>
    <xf numFmtId="0" fontId="4" fillId="0" borderId="19" xfId="0" applyFont="1" applyBorder="1" applyAlignment="1" applyProtection="1">
      <alignment horizontal="left" wrapText="1"/>
      <protection locked="0"/>
    </xf>
    <xf numFmtId="0" fontId="5" fillId="0" borderId="0" xfId="0" applyFont="1" applyAlignment="1">
      <alignment wrapText="1"/>
    </xf>
    <xf numFmtId="0" fontId="4" fillId="78" borderId="0" xfId="0" applyFont="1" applyFill="1" applyAlignment="1" applyProtection="1">
      <alignment horizontal="right"/>
      <protection locked="0"/>
    </xf>
    <xf numFmtId="3" fontId="51" fillId="0" borderId="0" xfId="0" applyNumberFormat="1" applyFont="1" applyProtection="1">
      <protection locked="0"/>
    </xf>
    <xf numFmtId="3" fontId="4" fillId="0" borderId="22" xfId="0" applyNumberFormat="1" applyFont="1" applyBorder="1" applyProtection="1">
      <protection locked="0"/>
    </xf>
    <xf numFmtId="0" fontId="53" fillId="0" borderId="0" xfId="0" applyFont="1"/>
    <xf numFmtId="0" fontId="54" fillId="0" borderId="0" xfId="0" applyFont="1" applyAlignment="1" applyProtection="1">
      <alignment horizontal="right" wrapText="1"/>
      <protection locked="0"/>
    </xf>
    <xf numFmtId="0" fontId="4" fillId="78" borderId="0" xfId="0" applyFont="1" applyFill="1" applyProtection="1">
      <protection locked="0"/>
    </xf>
    <xf numFmtId="0" fontId="6" fillId="0" borderId="0" xfId="0" applyFont="1" applyAlignment="1" applyProtection="1">
      <alignment wrapText="1"/>
      <protection locked="0"/>
    </xf>
    <xf numFmtId="3" fontId="4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6" fillId="0" borderId="19" xfId="0" applyFont="1" applyBorder="1" applyAlignment="1" applyProtection="1">
      <alignment wrapText="1"/>
      <protection locked="0"/>
    </xf>
    <xf numFmtId="1" fontId="4" fillId="0" borderId="18" xfId="0" applyNumberFormat="1" applyFont="1" applyBorder="1" applyAlignment="1">
      <alignment horizontal="center" vertical="top" wrapText="1"/>
    </xf>
    <xf numFmtId="0" fontId="4" fillId="0" borderId="18" xfId="0" applyFont="1" applyBorder="1" applyAlignment="1" applyProtection="1">
      <alignment horizontal="center"/>
      <protection locked="0"/>
    </xf>
    <xf numFmtId="0" fontId="4" fillId="28" borderId="18" xfId="0" applyFont="1" applyFill="1" applyBorder="1" applyProtection="1">
      <protection locked="0"/>
    </xf>
    <xf numFmtId="0" fontId="29" fillId="2" borderId="18" xfId="0" applyFont="1" applyFill="1" applyBorder="1" applyAlignment="1" applyProtection="1">
      <alignment horizontal="left"/>
      <protection locked="0"/>
    </xf>
    <xf numFmtId="3" fontId="50" fillId="2" borderId="18" xfId="0" applyNumberFormat="1" applyFont="1" applyFill="1" applyBorder="1" applyProtection="1">
      <protection locked="0"/>
    </xf>
    <xf numFmtId="3" fontId="4" fillId="2" borderId="18" xfId="0" applyNumberFormat="1" applyFont="1" applyFill="1" applyBorder="1" applyProtection="1">
      <protection locked="0"/>
    </xf>
    <xf numFmtId="3" fontId="51" fillId="2" borderId="18" xfId="0" applyNumberFormat="1" applyFont="1" applyFill="1" applyBorder="1" applyProtection="1">
      <protection locked="0"/>
    </xf>
    <xf numFmtId="0" fontId="6" fillId="0" borderId="18" xfId="0" applyFont="1" applyBorder="1" applyAlignment="1" applyProtection="1">
      <alignment horizontal="right"/>
      <protection locked="0"/>
    </xf>
    <xf numFmtId="3" fontId="4" fillId="28" borderId="18" xfId="0" applyNumberFormat="1" applyFont="1" applyFill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0" fontId="4" fillId="0" borderId="18" xfId="0" applyFont="1" applyBorder="1" applyAlignment="1" applyProtection="1">
      <alignment horizontal="right"/>
      <protection locked="0"/>
    </xf>
    <xf numFmtId="3" fontId="4" fillId="0" borderId="18" xfId="0" applyNumberFormat="1" applyFont="1" applyBorder="1" applyProtection="1">
      <protection locked="0"/>
    </xf>
    <xf numFmtId="3" fontId="6" fillId="2" borderId="18" xfId="0" applyNumberFormat="1" applyFont="1" applyFill="1" applyBorder="1" applyProtection="1">
      <protection locked="0"/>
    </xf>
    <xf numFmtId="0" fontId="6" fillId="0" borderId="18" xfId="0" applyFont="1" applyBorder="1"/>
    <xf numFmtId="0" fontId="6" fillId="0" borderId="18" xfId="0" applyFont="1" applyBorder="1" applyAlignment="1" applyProtection="1">
      <alignment horizontal="right" vertical="center" wrapText="1" shrinkToFit="1"/>
      <protection locked="0"/>
    </xf>
    <xf numFmtId="0" fontId="6" fillId="0" borderId="18" xfId="0" applyFont="1" applyBorder="1" applyAlignment="1" applyProtection="1">
      <alignment horizontal="right" wrapText="1"/>
      <protection locked="0"/>
    </xf>
    <xf numFmtId="3" fontId="52" fillId="79" borderId="1" xfId="0" applyNumberFormat="1" applyFont="1" applyFill="1" applyBorder="1" applyAlignment="1">
      <alignment horizontal="center" vertical="center" wrapText="1"/>
    </xf>
    <xf numFmtId="3" fontId="4" fillId="0" borderId="33" xfId="0" applyNumberFormat="1" applyFont="1" applyBorder="1" applyAlignment="1" applyProtection="1">
      <alignment horizontal="right" vertical="center"/>
      <protection locked="0"/>
    </xf>
    <xf numFmtId="3" fontId="4" fillId="28" borderId="18" xfId="0" applyNumberFormat="1" applyFont="1" applyFill="1" applyBorder="1" applyAlignment="1" applyProtection="1">
      <alignment horizontal="right" vertical="center"/>
      <protection locked="0"/>
    </xf>
    <xf numFmtId="0" fontId="4" fillId="0" borderId="18" xfId="0" applyFont="1" applyBorder="1" applyAlignment="1" applyProtection="1">
      <alignment horizontal="right" vertical="center" wrapText="1" shrinkToFit="1"/>
      <protection locked="0"/>
    </xf>
  </cellXfs>
  <cellStyles count="622">
    <cellStyle name="20% - Accent1 2" xfId="147" xr:uid="{00000000-0005-0000-0000-000000000000}"/>
    <cellStyle name="20% - Accent1 2 2" xfId="148" xr:uid="{00000000-0005-0000-0000-000001000000}"/>
    <cellStyle name="20% - Accent1 2 3" xfId="149" xr:uid="{00000000-0005-0000-0000-000002000000}"/>
    <cellStyle name="20% - Accent2 2" xfId="150" xr:uid="{00000000-0005-0000-0000-000003000000}"/>
    <cellStyle name="20% - Accent2 2 2" xfId="151" xr:uid="{00000000-0005-0000-0000-000004000000}"/>
    <cellStyle name="20% - Accent2 2 3" xfId="152" xr:uid="{00000000-0005-0000-0000-000005000000}"/>
    <cellStyle name="20% - Accent3 2" xfId="153" xr:uid="{00000000-0005-0000-0000-000006000000}"/>
    <cellStyle name="20% - Accent3 2 2" xfId="154" xr:uid="{00000000-0005-0000-0000-000007000000}"/>
    <cellStyle name="20% - Accent3 2 3" xfId="155" xr:uid="{00000000-0005-0000-0000-000008000000}"/>
    <cellStyle name="20% - Accent4 2" xfId="156" xr:uid="{00000000-0005-0000-0000-000009000000}"/>
    <cellStyle name="20% - Accent4 2 2" xfId="157" xr:uid="{00000000-0005-0000-0000-00000A000000}"/>
    <cellStyle name="20% - Accent4 2 3" xfId="158" xr:uid="{00000000-0005-0000-0000-00000B000000}"/>
    <cellStyle name="20% - Accent5 2" xfId="159" xr:uid="{00000000-0005-0000-0000-00000C000000}"/>
    <cellStyle name="20% - Accent5 2 2" xfId="160" xr:uid="{00000000-0005-0000-0000-00000D000000}"/>
    <cellStyle name="20% - Accent5 2 3" xfId="161" xr:uid="{00000000-0005-0000-0000-00000E000000}"/>
    <cellStyle name="20% - Accent6 2" xfId="162" xr:uid="{00000000-0005-0000-0000-00000F000000}"/>
    <cellStyle name="20% - Accent6 2 2" xfId="163" xr:uid="{00000000-0005-0000-0000-000010000000}"/>
    <cellStyle name="20% - Accent6 2 3" xfId="164" xr:uid="{00000000-0005-0000-0000-000011000000}"/>
    <cellStyle name="40% - Accent1 2" xfId="165" xr:uid="{00000000-0005-0000-0000-000012000000}"/>
    <cellStyle name="40% - Accent1 2 2" xfId="166" xr:uid="{00000000-0005-0000-0000-000013000000}"/>
    <cellStyle name="40% - Accent1 2 3" xfId="167" xr:uid="{00000000-0005-0000-0000-000014000000}"/>
    <cellStyle name="40% - Accent2 2" xfId="168" xr:uid="{00000000-0005-0000-0000-000015000000}"/>
    <cellStyle name="40% - Accent2 2 2" xfId="169" xr:uid="{00000000-0005-0000-0000-000016000000}"/>
    <cellStyle name="40% - Accent2 2 3" xfId="170" xr:uid="{00000000-0005-0000-0000-000017000000}"/>
    <cellStyle name="40% - Accent3 2" xfId="171" xr:uid="{00000000-0005-0000-0000-000018000000}"/>
    <cellStyle name="40% - Accent3 2 2" xfId="172" xr:uid="{00000000-0005-0000-0000-000019000000}"/>
    <cellStyle name="40% - Accent3 2 3" xfId="173" xr:uid="{00000000-0005-0000-0000-00001A000000}"/>
    <cellStyle name="40% - Accent4 2" xfId="174" xr:uid="{00000000-0005-0000-0000-00001B000000}"/>
    <cellStyle name="40% - Accent4 2 2" xfId="175" xr:uid="{00000000-0005-0000-0000-00001C000000}"/>
    <cellStyle name="40% - Accent4 2 3" xfId="176" xr:uid="{00000000-0005-0000-0000-00001D000000}"/>
    <cellStyle name="40% - Accent5 2" xfId="177" xr:uid="{00000000-0005-0000-0000-00001E000000}"/>
    <cellStyle name="40% - Accent5 2 2" xfId="178" xr:uid="{00000000-0005-0000-0000-00001F000000}"/>
    <cellStyle name="40% - Accent5 2 3" xfId="179" xr:uid="{00000000-0005-0000-0000-000020000000}"/>
    <cellStyle name="40% - Accent6 2" xfId="180" xr:uid="{00000000-0005-0000-0000-000021000000}"/>
    <cellStyle name="40% - Accent6 2 2" xfId="181" xr:uid="{00000000-0005-0000-0000-000022000000}"/>
    <cellStyle name="40% - Accent6 2 3" xfId="182" xr:uid="{00000000-0005-0000-0000-000023000000}"/>
    <cellStyle name="60% - Accent1 2" xfId="183" xr:uid="{00000000-0005-0000-0000-000024000000}"/>
    <cellStyle name="60% - Accent2 2" xfId="184" xr:uid="{00000000-0005-0000-0000-000025000000}"/>
    <cellStyle name="60% - Accent3 2" xfId="185" xr:uid="{00000000-0005-0000-0000-000026000000}"/>
    <cellStyle name="60% - Accent4 2" xfId="186" xr:uid="{00000000-0005-0000-0000-000027000000}"/>
    <cellStyle name="60% - Accent5 2" xfId="187" xr:uid="{00000000-0005-0000-0000-000028000000}"/>
    <cellStyle name="60% - Accent6 2" xfId="188" xr:uid="{00000000-0005-0000-0000-000029000000}"/>
    <cellStyle name="Accent1 2" xfId="189" xr:uid="{00000000-0005-0000-0000-00002A000000}"/>
    <cellStyle name="Accent2 2" xfId="190" xr:uid="{00000000-0005-0000-0000-00002B000000}"/>
    <cellStyle name="Accent3 2" xfId="191" xr:uid="{00000000-0005-0000-0000-00002C000000}"/>
    <cellStyle name="Accent4 2" xfId="192" xr:uid="{00000000-0005-0000-0000-00002D000000}"/>
    <cellStyle name="Accent5 2" xfId="193" xr:uid="{00000000-0005-0000-0000-00002E000000}"/>
    <cellStyle name="Accent6 2" xfId="194" xr:uid="{00000000-0005-0000-0000-00002F000000}"/>
    <cellStyle name="Berekening 2" xfId="13" xr:uid="{00000000-0005-0000-0000-000030000000}"/>
    <cellStyle name="Berekening 2 2" xfId="60" xr:uid="{00000000-0005-0000-0000-000031000000}"/>
    <cellStyle name="Berekening 2 3" xfId="195" xr:uid="{00000000-0005-0000-0000-000032000000}"/>
    <cellStyle name="ColLevel_0" xfId="615" xr:uid="{00000000-0005-0000-0000-000033000000}"/>
    <cellStyle name="Controlecel 2" xfId="15" xr:uid="{00000000-0005-0000-0000-000034000000}"/>
    <cellStyle name="Controlecel 2 2" xfId="196" xr:uid="{00000000-0005-0000-0000-000035000000}"/>
    <cellStyle name="Gekoppelde cel 2" xfId="14" xr:uid="{00000000-0005-0000-0000-000036000000}"/>
    <cellStyle name="Gekoppelde cel 2 2" xfId="197" xr:uid="{00000000-0005-0000-0000-000037000000}"/>
    <cellStyle name="Goed 2" xfId="8" xr:uid="{00000000-0005-0000-0000-000038000000}"/>
    <cellStyle name="Goed 2 2" xfId="198" xr:uid="{00000000-0005-0000-0000-000039000000}"/>
    <cellStyle name="Invoer 2" xfId="11" xr:uid="{00000000-0005-0000-0000-00003A000000}"/>
    <cellStyle name="Invoer 2 2" xfId="59" xr:uid="{00000000-0005-0000-0000-00003B000000}"/>
    <cellStyle name="Invoer 2 3" xfId="199" xr:uid="{00000000-0005-0000-0000-00003C000000}"/>
    <cellStyle name="Komma 2" xfId="200" xr:uid="{00000000-0005-0000-0000-00003E000000}"/>
    <cellStyle name="Komma 2 2" xfId="201" xr:uid="{00000000-0005-0000-0000-00003F000000}"/>
    <cellStyle name="Kop 1 2" xfId="4" xr:uid="{00000000-0005-0000-0000-000040000000}"/>
    <cellStyle name="Kop 1 2 2" xfId="202" xr:uid="{00000000-0005-0000-0000-000041000000}"/>
    <cellStyle name="Kop 2 2" xfId="5" xr:uid="{00000000-0005-0000-0000-000042000000}"/>
    <cellStyle name="Kop 2 2 2" xfId="203" xr:uid="{00000000-0005-0000-0000-000043000000}"/>
    <cellStyle name="Kop 3 2" xfId="6" xr:uid="{00000000-0005-0000-0000-000044000000}"/>
    <cellStyle name="Kop 3 2 2" xfId="204" xr:uid="{00000000-0005-0000-0000-000045000000}"/>
    <cellStyle name="Kop 4 2" xfId="7" xr:uid="{00000000-0005-0000-0000-000046000000}"/>
    <cellStyle name="Kop 4 2 2" xfId="205" xr:uid="{00000000-0005-0000-0000-000047000000}"/>
    <cellStyle name="Neutraal 2" xfId="10" xr:uid="{00000000-0005-0000-0000-000048000000}"/>
    <cellStyle name="Neutraal 2 2" xfId="206" xr:uid="{00000000-0005-0000-0000-000049000000}"/>
    <cellStyle name="Normal_Plan2" xfId="614" xr:uid="{00000000-0005-0000-0000-00004A000000}"/>
    <cellStyle name="Notitie 2" xfId="17" xr:uid="{00000000-0005-0000-0000-00004B000000}"/>
    <cellStyle name="Notitie 2 2" xfId="61" xr:uid="{00000000-0005-0000-0000-00004C000000}"/>
    <cellStyle name="Notitie 2 2 2" xfId="208" xr:uid="{00000000-0005-0000-0000-00004D000000}"/>
    <cellStyle name="Notitie 2 3" xfId="209" xr:uid="{00000000-0005-0000-0000-00004E000000}"/>
    <cellStyle name="Notitie 2 4" xfId="207" xr:uid="{00000000-0005-0000-0000-00004F000000}"/>
    <cellStyle name="Ongeldig 2" xfId="9" xr:uid="{00000000-0005-0000-0000-000050000000}"/>
    <cellStyle name="Ongeldig 2 2" xfId="210" xr:uid="{00000000-0005-0000-0000-000051000000}"/>
    <cellStyle name="Procent 2" xfId="146" xr:uid="{00000000-0005-0000-0000-000052000000}"/>
    <cellStyle name="Procent 2 2" xfId="211" xr:uid="{00000000-0005-0000-0000-000053000000}"/>
    <cellStyle name="Procent 3" xfId="212" xr:uid="{00000000-0005-0000-0000-000054000000}"/>
    <cellStyle name="Procent 4" xfId="213" xr:uid="{00000000-0005-0000-0000-000055000000}"/>
    <cellStyle name="Procent 5" xfId="214" xr:uid="{00000000-0005-0000-0000-000056000000}"/>
    <cellStyle name="RowLevel_0" xfId="613" xr:uid="{00000000-0005-0000-0000-000057000000}"/>
    <cellStyle name="SAPBEXaggData" xfId="19" xr:uid="{00000000-0005-0000-0000-000058000000}"/>
    <cellStyle name="SAPBEXaggData 2" xfId="62" xr:uid="{00000000-0005-0000-0000-000059000000}"/>
    <cellStyle name="SAPBEXaggData 2 2" xfId="216" xr:uid="{00000000-0005-0000-0000-00005A000000}"/>
    <cellStyle name="SAPBEXaggData 2 3" xfId="215" xr:uid="{00000000-0005-0000-0000-00005B000000}"/>
    <cellStyle name="SAPBEXaggData 3" xfId="94" xr:uid="{00000000-0005-0000-0000-00005C000000}"/>
    <cellStyle name="SAPBEXaggData 3 2" xfId="217" xr:uid="{00000000-0005-0000-0000-00005D000000}"/>
    <cellStyle name="SAPBEXaggData 4" xfId="218" xr:uid="{00000000-0005-0000-0000-00005E000000}"/>
    <cellStyle name="SAPBEXaggDataEmph" xfId="20" xr:uid="{00000000-0005-0000-0000-00005F000000}"/>
    <cellStyle name="SAPBEXaggDataEmph 2" xfId="63" xr:uid="{00000000-0005-0000-0000-000060000000}"/>
    <cellStyle name="SAPBEXaggDataEmph 2 2" xfId="220" xr:uid="{00000000-0005-0000-0000-000061000000}"/>
    <cellStyle name="SAPBEXaggDataEmph 2 3" xfId="219" xr:uid="{00000000-0005-0000-0000-000062000000}"/>
    <cellStyle name="SAPBEXaggDataEmph 3" xfId="95" xr:uid="{00000000-0005-0000-0000-000063000000}"/>
    <cellStyle name="SAPBEXaggDataEmph 3 2" xfId="221" xr:uid="{00000000-0005-0000-0000-000064000000}"/>
    <cellStyle name="SAPBEXaggDataEmph 4" xfId="222" xr:uid="{00000000-0005-0000-0000-000065000000}"/>
    <cellStyle name="SAPBEXaggItem" xfId="21" xr:uid="{00000000-0005-0000-0000-000066000000}"/>
    <cellStyle name="SAPBEXaggItem 2" xfId="64" xr:uid="{00000000-0005-0000-0000-000067000000}"/>
    <cellStyle name="SAPBEXaggItem 2 2" xfId="224" xr:uid="{00000000-0005-0000-0000-000068000000}"/>
    <cellStyle name="SAPBEXaggItem 2 3" xfId="223" xr:uid="{00000000-0005-0000-0000-000069000000}"/>
    <cellStyle name="SAPBEXaggItem 3" xfId="96" xr:uid="{00000000-0005-0000-0000-00006A000000}"/>
    <cellStyle name="SAPBEXaggItem 3 2" xfId="225" xr:uid="{00000000-0005-0000-0000-00006B000000}"/>
    <cellStyle name="SAPBEXaggItem 4" xfId="226" xr:uid="{00000000-0005-0000-0000-00006C000000}"/>
    <cellStyle name="SAPBEXaggItemX" xfId="22" xr:uid="{00000000-0005-0000-0000-00006D000000}"/>
    <cellStyle name="SAPBEXaggItemX 2" xfId="65" xr:uid="{00000000-0005-0000-0000-00006E000000}"/>
    <cellStyle name="SAPBEXaggItemX 2 2" xfId="228" xr:uid="{00000000-0005-0000-0000-00006F000000}"/>
    <cellStyle name="SAPBEXaggItemX 2 3" xfId="227" xr:uid="{00000000-0005-0000-0000-000070000000}"/>
    <cellStyle name="SAPBEXaggItemX 3" xfId="97" xr:uid="{00000000-0005-0000-0000-000071000000}"/>
    <cellStyle name="SAPBEXaggItemX 3 2" xfId="229" xr:uid="{00000000-0005-0000-0000-000072000000}"/>
    <cellStyle name="SAPBEXaggItemX 4" xfId="230" xr:uid="{00000000-0005-0000-0000-000073000000}"/>
    <cellStyle name="SAPBEXchaText" xfId="23" xr:uid="{00000000-0005-0000-0000-000074000000}"/>
    <cellStyle name="SAPBEXchaText 2" xfId="99" xr:uid="{00000000-0005-0000-0000-000075000000}"/>
    <cellStyle name="SAPBEXchaText 2 2" xfId="231" xr:uid="{00000000-0005-0000-0000-000076000000}"/>
    <cellStyle name="SAPBEXchaText 2 2 2" xfId="232" xr:uid="{00000000-0005-0000-0000-000077000000}"/>
    <cellStyle name="SAPBEXchaText 2 2 2 2" xfId="233" xr:uid="{00000000-0005-0000-0000-000078000000}"/>
    <cellStyle name="SAPBEXchaText 2 2 2 3" xfId="234" xr:uid="{00000000-0005-0000-0000-000079000000}"/>
    <cellStyle name="SAPBEXchaText 2 2 3" xfId="235" xr:uid="{00000000-0005-0000-0000-00007A000000}"/>
    <cellStyle name="SAPBEXchaText 2 3" xfId="236" xr:uid="{00000000-0005-0000-0000-00007B000000}"/>
    <cellStyle name="SAPBEXchaText 2 3 2" xfId="237" xr:uid="{00000000-0005-0000-0000-00007C000000}"/>
    <cellStyle name="SAPBEXchaText 2 3 2 2" xfId="238" xr:uid="{00000000-0005-0000-0000-00007D000000}"/>
    <cellStyle name="SAPBEXchaText 2 3 2 3" xfId="239" xr:uid="{00000000-0005-0000-0000-00007E000000}"/>
    <cellStyle name="SAPBEXchaText 2 3 3" xfId="240" xr:uid="{00000000-0005-0000-0000-00007F000000}"/>
    <cellStyle name="SAPBEXchaText 2 4" xfId="241" xr:uid="{00000000-0005-0000-0000-000080000000}"/>
    <cellStyle name="SAPBEXchaText 2 4 2" xfId="242" xr:uid="{00000000-0005-0000-0000-000081000000}"/>
    <cellStyle name="SAPBEXchaText 2 5" xfId="243" xr:uid="{00000000-0005-0000-0000-000082000000}"/>
    <cellStyle name="SAPBEXchaText 3" xfId="98" xr:uid="{00000000-0005-0000-0000-000083000000}"/>
    <cellStyle name="SAPBEXchaText 3 2" xfId="244" xr:uid="{00000000-0005-0000-0000-000084000000}"/>
    <cellStyle name="SAPBEXchaText 4" xfId="245" xr:uid="{00000000-0005-0000-0000-000085000000}"/>
    <cellStyle name="SAPBEXchaText 4 2" xfId="246" xr:uid="{00000000-0005-0000-0000-000086000000}"/>
    <cellStyle name="SAPBEXchaText 5" xfId="247" xr:uid="{00000000-0005-0000-0000-000087000000}"/>
    <cellStyle name="SAPBEXchaText 6" xfId="248" xr:uid="{00000000-0005-0000-0000-000088000000}"/>
    <cellStyle name="SAPBEXexcBad7" xfId="24" xr:uid="{00000000-0005-0000-0000-000089000000}"/>
    <cellStyle name="SAPBEXexcBad7 2" xfId="66" xr:uid="{00000000-0005-0000-0000-00008A000000}"/>
    <cellStyle name="SAPBEXexcBad7 2 2" xfId="250" xr:uid="{00000000-0005-0000-0000-00008B000000}"/>
    <cellStyle name="SAPBEXexcBad7 2 3" xfId="249" xr:uid="{00000000-0005-0000-0000-00008C000000}"/>
    <cellStyle name="SAPBEXexcBad7 3" xfId="100" xr:uid="{00000000-0005-0000-0000-00008D000000}"/>
    <cellStyle name="SAPBEXexcBad7 3 2" xfId="251" xr:uid="{00000000-0005-0000-0000-00008E000000}"/>
    <cellStyle name="SAPBEXexcBad7 4" xfId="252" xr:uid="{00000000-0005-0000-0000-00008F000000}"/>
    <cellStyle name="SAPBEXexcBad8" xfId="25" xr:uid="{00000000-0005-0000-0000-000090000000}"/>
    <cellStyle name="SAPBEXexcBad8 2" xfId="67" xr:uid="{00000000-0005-0000-0000-000091000000}"/>
    <cellStyle name="SAPBEXexcBad8 2 2" xfId="254" xr:uid="{00000000-0005-0000-0000-000092000000}"/>
    <cellStyle name="SAPBEXexcBad8 2 3" xfId="253" xr:uid="{00000000-0005-0000-0000-000093000000}"/>
    <cellStyle name="SAPBEXexcBad8 3" xfId="101" xr:uid="{00000000-0005-0000-0000-000094000000}"/>
    <cellStyle name="SAPBEXexcBad8 3 2" xfId="255" xr:uid="{00000000-0005-0000-0000-000095000000}"/>
    <cellStyle name="SAPBEXexcBad8 4" xfId="256" xr:uid="{00000000-0005-0000-0000-000096000000}"/>
    <cellStyle name="SAPBEXexcBad9" xfId="26" xr:uid="{00000000-0005-0000-0000-000097000000}"/>
    <cellStyle name="SAPBEXexcBad9 2" xfId="68" xr:uid="{00000000-0005-0000-0000-000098000000}"/>
    <cellStyle name="SAPBEXexcBad9 2 2" xfId="258" xr:uid="{00000000-0005-0000-0000-000099000000}"/>
    <cellStyle name="SAPBEXexcBad9 2 3" xfId="257" xr:uid="{00000000-0005-0000-0000-00009A000000}"/>
    <cellStyle name="SAPBEXexcBad9 3" xfId="102" xr:uid="{00000000-0005-0000-0000-00009B000000}"/>
    <cellStyle name="SAPBEXexcBad9 3 2" xfId="259" xr:uid="{00000000-0005-0000-0000-00009C000000}"/>
    <cellStyle name="SAPBEXexcBad9 4" xfId="260" xr:uid="{00000000-0005-0000-0000-00009D000000}"/>
    <cellStyle name="SAPBEXexcCritical4" xfId="27" xr:uid="{00000000-0005-0000-0000-00009E000000}"/>
    <cellStyle name="SAPBEXexcCritical4 2" xfId="69" xr:uid="{00000000-0005-0000-0000-00009F000000}"/>
    <cellStyle name="SAPBEXexcCritical4 2 2" xfId="262" xr:uid="{00000000-0005-0000-0000-0000A0000000}"/>
    <cellStyle name="SAPBEXexcCritical4 2 3" xfId="261" xr:uid="{00000000-0005-0000-0000-0000A1000000}"/>
    <cellStyle name="SAPBEXexcCritical4 3" xfId="103" xr:uid="{00000000-0005-0000-0000-0000A2000000}"/>
    <cellStyle name="SAPBEXexcCritical4 3 2" xfId="263" xr:uid="{00000000-0005-0000-0000-0000A3000000}"/>
    <cellStyle name="SAPBEXexcCritical4 4" xfId="264" xr:uid="{00000000-0005-0000-0000-0000A4000000}"/>
    <cellStyle name="SAPBEXexcCritical5" xfId="28" xr:uid="{00000000-0005-0000-0000-0000A5000000}"/>
    <cellStyle name="SAPBEXexcCritical5 2" xfId="70" xr:uid="{00000000-0005-0000-0000-0000A6000000}"/>
    <cellStyle name="SAPBEXexcCritical5 2 2" xfId="266" xr:uid="{00000000-0005-0000-0000-0000A7000000}"/>
    <cellStyle name="SAPBEXexcCritical5 2 3" xfId="265" xr:uid="{00000000-0005-0000-0000-0000A8000000}"/>
    <cellStyle name="SAPBEXexcCritical5 3" xfId="104" xr:uid="{00000000-0005-0000-0000-0000A9000000}"/>
    <cellStyle name="SAPBEXexcCritical5 3 2" xfId="267" xr:uid="{00000000-0005-0000-0000-0000AA000000}"/>
    <cellStyle name="SAPBEXexcCritical5 4" xfId="268" xr:uid="{00000000-0005-0000-0000-0000AB000000}"/>
    <cellStyle name="SAPBEXexcCritical6" xfId="29" xr:uid="{00000000-0005-0000-0000-0000AC000000}"/>
    <cellStyle name="SAPBEXexcCritical6 2" xfId="71" xr:uid="{00000000-0005-0000-0000-0000AD000000}"/>
    <cellStyle name="SAPBEXexcCritical6 2 2" xfId="270" xr:uid="{00000000-0005-0000-0000-0000AE000000}"/>
    <cellStyle name="SAPBEXexcCritical6 2 3" xfId="269" xr:uid="{00000000-0005-0000-0000-0000AF000000}"/>
    <cellStyle name="SAPBEXexcCritical6 3" xfId="105" xr:uid="{00000000-0005-0000-0000-0000B0000000}"/>
    <cellStyle name="SAPBEXexcCritical6 3 2" xfId="271" xr:uid="{00000000-0005-0000-0000-0000B1000000}"/>
    <cellStyle name="SAPBEXexcCritical6 4" xfId="272" xr:uid="{00000000-0005-0000-0000-0000B2000000}"/>
    <cellStyle name="SAPBEXexcGood1" xfId="30" xr:uid="{00000000-0005-0000-0000-0000B3000000}"/>
    <cellStyle name="SAPBEXexcGood1 2" xfId="72" xr:uid="{00000000-0005-0000-0000-0000B4000000}"/>
    <cellStyle name="SAPBEXexcGood1 2 2" xfId="274" xr:uid="{00000000-0005-0000-0000-0000B5000000}"/>
    <cellStyle name="SAPBEXexcGood1 2 3" xfId="273" xr:uid="{00000000-0005-0000-0000-0000B6000000}"/>
    <cellStyle name="SAPBEXexcGood1 3" xfId="106" xr:uid="{00000000-0005-0000-0000-0000B7000000}"/>
    <cellStyle name="SAPBEXexcGood1 3 2" xfId="275" xr:uid="{00000000-0005-0000-0000-0000B8000000}"/>
    <cellStyle name="SAPBEXexcGood1 4" xfId="276" xr:uid="{00000000-0005-0000-0000-0000B9000000}"/>
    <cellStyle name="SAPBEXexcGood2" xfId="31" xr:uid="{00000000-0005-0000-0000-0000BA000000}"/>
    <cellStyle name="SAPBEXexcGood2 2" xfId="73" xr:uid="{00000000-0005-0000-0000-0000BB000000}"/>
    <cellStyle name="SAPBEXexcGood2 2 2" xfId="278" xr:uid="{00000000-0005-0000-0000-0000BC000000}"/>
    <cellStyle name="SAPBEXexcGood2 2 3" xfId="277" xr:uid="{00000000-0005-0000-0000-0000BD000000}"/>
    <cellStyle name="SAPBEXexcGood2 3" xfId="107" xr:uid="{00000000-0005-0000-0000-0000BE000000}"/>
    <cellStyle name="SAPBEXexcGood2 3 2" xfId="279" xr:uid="{00000000-0005-0000-0000-0000BF000000}"/>
    <cellStyle name="SAPBEXexcGood2 4" xfId="280" xr:uid="{00000000-0005-0000-0000-0000C0000000}"/>
    <cellStyle name="SAPBEXexcGood3" xfId="32" xr:uid="{00000000-0005-0000-0000-0000C1000000}"/>
    <cellStyle name="SAPBEXexcGood3 2" xfId="74" xr:uid="{00000000-0005-0000-0000-0000C2000000}"/>
    <cellStyle name="SAPBEXexcGood3 2 2" xfId="282" xr:uid="{00000000-0005-0000-0000-0000C3000000}"/>
    <cellStyle name="SAPBEXexcGood3 2 3" xfId="281" xr:uid="{00000000-0005-0000-0000-0000C4000000}"/>
    <cellStyle name="SAPBEXexcGood3 3" xfId="108" xr:uid="{00000000-0005-0000-0000-0000C5000000}"/>
    <cellStyle name="SAPBEXexcGood3 3 2" xfId="283" xr:uid="{00000000-0005-0000-0000-0000C6000000}"/>
    <cellStyle name="SAPBEXexcGood3 4" xfId="284" xr:uid="{00000000-0005-0000-0000-0000C7000000}"/>
    <cellStyle name="SAPBEXfilterDrill" xfId="33" xr:uid="{00000000-0005-0000-0000-0000C8000000}"/>
    <cellStyle name="SAPBEXfilterDrill 2" xfId="109" xr:uid="{00000000-0005-0000-0000-0000C9000000}"/>
    <cellStyle name="SAPBEXfilterDrill 2 2" xfId="285" xr:uid="{00000000-0005-0000-0000-0000CA000000}"/>
    <cellStyle name="SAPBEXfilterDrill 3" xfId="286" xr:uid="{00000000-0005-0000-0000-0000CB000000}"/>
    <cellStyle name="SAPBEXfilterDrill 3 2" xfId="287" xr:uid="{00000000-0005-0000-0000-0000CC000000}"/>
    <cellStyle name="SAPBEXfilterDrill 4" xfId="288" xr:uid="{00000000-0005-0000-0000-0000CD000000}"/>
    <cellStyle name="SAPBEXfilterItem" xfId="34" xr:uid="{00000000-0005-0000-0000-0000CE000000}"/>
    <cellStyle name="SAPBEXfilterItem 2" xfId="110" xr:uid="{00000000-0005-0000-0000-0000CF000000}"/>
    <cellStyle name="SAPBEXfilterItem 3" xfId="621" xr:uid="{00000000-0005-0000-0000-0000D0000000}"/>
    <cellStyle name="SAPBEXfilterText" xfId="35" xr:uid="{00000000-0005-0000-0000-0000D1000000}"/>
    <cellStyle name="SAPBEXfilterText 2" xfId="111" xr:uid="{00000000-0005-0000-0000-0000D2000000}"/>
    <cellStyle name="SAPBEXformats" xfId="36" xr:uid="{00000000-0005-0000-0000-0000D3000000}"/>
    <cellStyle name="SAPBEXformats 2" xfId="75" xr:uid="{00000000-0005-0000-0000-0000D4000000}"/>
    <cellStyle name="SAPBEXformats 2 2" xfId="113" xr:uid="{00000000-0005-0000-0000-0000D5000000}"/>
    <cellStyle name="SAPBEXformats 2 2 2" xfId="289" xr:uid="{00000000-0005-0000-0000-0000D6000000}"/>
    <cellStyle name="SAPBEXformats 2 2 2 2" xfId="290" xr:uid="{00000000-0005-0000-0000-0000D7000000}"/>
    <cellStyle name="SAPBEXformats 2 2 2 3" xfId="291" xr:uid="{00000000-0005-0000-0000-0000D8000000}"/>
    <cellStyle name="SAPBEXformats 2 2 3" xfId="292" xr:uid="{00000000-0005-0000-0000-0000D9000000}"/>
    <cellStyle name="SAPBEXformats 2 3" xfId="293" xr:uid="{00000000-0005-0000-0000-0000DA000000}"/>
    <cellStyle name="SAPBEXformats 2 3 2" xfId="294" xr:uid="{00000000-0005-0000-0000-0000DB000000}"/>
    <cellStyle name="SAPBEXformats 2 3 2 2" xfId="295" xr:uid="{00000000-0005-0000-0000-0000DC000000}"/>
    <cellStyle name="SAPBEXformats 2 3 2 3" xfId="296" xr:uid="{00000000-0005-0000-0000-0000DD000000}"/>
    <cellStyle name="SAPBEXformats 2 3 3" xfId="297" xr:uid="{00000000-0005-0000-0000-0000DE000000}"/>
    <cellStyle name="SAPBEXformats 2 4" xfId="298" xr:uid="{00000000-0005-0000-0000-0000DF000000}"/>
    <cellStyle name="SAPBEXformats 2 4 2" xfId="299" xr:uid="{00000000-0005-0000-0000-0000E0000000}"/>
    <cellStyle name="SAPBEXformats 2 5" xfId="300" xr:uid="{00000000-0005-0000-0000-0000E1000000}"/>
    <cellStyle name="SAPBEXformats 3" xfId="112" xr:uid="{00000000-0005-0000-0000-0000E2000000}"/>
    <cellStyle name="SAPBEXformats 3 2" xfId="301" xr:uid="{00000000-0005-0000-0000-0000E3000000}"/>
    <cellStyle name="SAPBEXformats 4" xfId="302" xr:uid="{00000000-0005-0000-0000-0000E4000000}"/>
    <cellStyle name="SAPBEXformats 4 2" xfId="303" xr:uid="{00000000-0005-0000-0000-0000E5000000}"/>
    <cellStyle name="SAPBEXformats 5" xfId="304" xr:uid="{00000000-0005-0000-0000-0000E6000000}"/>
    <cellStyle name="SAPBEXformats 6" xfId="305" xr:uid="{00000000-0005-0000-0000-0000E7000000}"/>
    <cellStyle name="SAPBEXheaderItem" xfId="37" xr:uid="{00000000-0005-0000-0000-0000E8000000}"/>
    <cellStyle name="SAPBEXheaderItem 2" xfId="114" xr:uid="{00000000-0005-0000-0000-0000E9000000}"/>
    <cellStyle name="SAPBEXheaderItem 2 2" xfId="306" xr:uid="{00000000-0005-0000-0000-0000EA000000}"/>
    <cellStyle name="SAPBEXheaderItem 3" xfId="307" xr:uid="{00000000-0005-0000-0000-0000EB000000}"/>
    <cellStyle name="SAPBEXheaderItem 3 2" xfId="308" xr:uid="{00000000-0005-0000-0000-0000EC000000}"/>
    <cellStyle name="SAPBEXheaderItem 4" xfId="309" xr:uid="{00000000-0005-0000-0000-0000ED000000}"/>
    <cellStyle name="SAPBEXheaderItem 5" xfId="310" xr:uid="{00000000-0005-0000-0000-0000EE000000}"/>
    <cellStyle name="SAPBEXheaderText" xfId="38" xr:uid="{00000000-0005-0000-0000-0000EF000000}"/>
    <cellStyle name="SAPBEXheaderText 2" xfId="115" xr:uid="{00000000-0005-0000-0000-0000F0000000}"/>
    <cellStyle name="SAPBEXheaderText 2 2" xfId="311" xr:uid="{00000000-0005-0000-0000-0000F1000000}"/>
    <cellStyle name="SAPBEXheaderText 3" xfId="312" xr:uid="{00000000-0005-0000-0000-0000F2000000}"/>
    <cellStyle name="SAPBEXheaderText 3 2" xfId="313" xr:uid="{00000000-0005-0000-0000-0000F3000000}"/>
    <cellStyle name="SAPBEXheaderText 4" xfId="314" xr:uid="{00000000-0005-0000-0000-0000F4000000}"/>
    <cellStyle name="SAPBEXheaderText 5" xfId="315" xr:uid="{00000000-0005-0000-0000-0000F5000000}"/>
    <cellStyle name="SAPBEXHLevel0" xfId="39" xr:uid="{00000000-0005-0000-0000-0000F6000000}"/>
    <cellStyle name="SAPBEXHLevel0 2" xfId="76" xr:uid="{00000000-0005-0000-0000-0000F7000000}"/>
    <cellStyle name="SAPBEXHLevel0 2 2" xfId="117" xr:uid="{00000000-0005-0000-0000-0000F8000000}"/>
    <cellStyle name="SAPBEXHLevel0 2 2 2" xfId="316" xr:uid="{00000000-0005-0000-0000-0000F9000000}"/>
    <cellStyle name="SAPBEXHLevel0 2 2 2 2" xfId="317" xr:uid="{00000000-0005-0000-0000-0000FA000000}"/>
    <cellStyle name="SAPBEXHLevel0 2 2 2 3" xfId="318" xr:uid="{00000000-0005-0000-0000-0000FB000000}"/>
    <cellStyle name="SAPBEXHLevel0 2 2 3" xfId="319" xr:uid="{00000000-0005-0000-0000-0000FC000000}"/>
    <cellStyle name="SAPBEXHLevel0 2 3" xfId="320" xr:uid="{00000000-0005-0000-0000-0000FD000000}"/>
    <cellStyle name="SAPBEXHLevel0 2 3 2" xfId="321" xr:uid="{00000000-0005-0000-0000-0000FE000000}"/>
    <cellStyle name="SAPBEXHLevel0 2 3 2 2" xfId="322" xr:uid="{00000000-0005-0000-0000-0000FF000000}"/>
    <cellStyle name="SAPBEXHLevel0 2 3 2 3" xfId="323" xr:uid="{00000000-0005-0000-0000-000000010000}"/>
    <cellStyle name="SAPBEXHLevel0 2 3 3" xfId="324" xr:uid="{00000000-0005-0000-0000-000001010000}"/>
    <cellStyle name="SAPBEXHLevel0 2 4" xfId="325" xr:uid="{00000000-0005-0000-0000-000002010000}"/>
    <cellStyle name="SAPBEXHLevel0 2 4 2" xfId="326" xr:uid="{00000000-0005-0000-0000-000003010000}"/>
    <cellStyle name="SAPBEXHLevel0 2 5" xfId="327" xr:uid="{00000000-0005-0000-0000-000004010000}"/>
    <cellStyle name="SAPBEXHLevel0 3" xfId="116" xr:uid="{00000000-0005-0000-0000-000005010000}"/>
    <cellStyle name="SAPBEXHLevel0 3 2" xfId="328" xr:uid="{00000000-0005-0000-0000-000006010000}"/>
    <cellStyle name="SAPBEXHLevel0 4" xfId="329" xr:uid="{00000000-0005-0000-0000-000007010000}"/>
    <cellStyle name="SAPBEXHLevel0 4 2" xfId="330" xr:uid="{00000000-0005-0000-0000-000008010000}"/>
    <cellStyle name="SAPBEXHLevel0 5" xfId="331" xr:uid="{00000000-0005-0000-0000-000009010000}"/>
    <cellStyle name="SAPBEXHLevel0 6" xfId="332" xr:uid="{00000000-0005-0000-0000-00000A010000}"/>
    <cellStyle name="SAPBEXHLevel0X" xfId="40" xr:uid="{00000000-0005-0000-0000-00000B010000}"/>
    <cellStyle name="SAPBEXHLevel0X 2" xfId="77" xr:uid="{00000000-0005-0000-0000-00000C010000}"/>
    <cellStyle name="SAPBEXHLevel0X 2 2" xfId="119" xr:uid="{00000000-0005-0000-0000-00000D010000}"/>
    <cellStyle name="SAPBEXHLevel0X 2 2 2" xfId="333" xr:uid="{00000000-0005-0000-0000-00000E010000}"/>
    <cellStyle name="SAPBEXHLevel0X 2 2 2 2" xfId="334" xr:uid="{00000000-0005-0000-0000-00000F010000}"/>
    <cellStyle name="SAPBEXHLevel0X 2 2 2 3" xfId="335" xr:uid="{00000000-0005-0000-0000-000010010000}"/>
    <cellStyle name="SAPBEXHLevel0X 2 2 3" xfId="336" xr:uid="{00000000-0005-0000-0000-000011010000}"/>
    <cellStyle name="SAPBEXHLevel0X 2 3" xfId="337" xr:uid="{00000000-0005-0000-0000-000012010000}"/>
    <cellStyle name="SAPBEXHLevel0X 2 3 2" xfId="338" xr:uid="{00000000-0005-0000-0000-000013010000}"/>
    <cellStyle name="SAPBEXHLevel0X 2 3 2 2" xfId="339" xr:uid="{00000000-0005-0000-0000-000014010000}"/>
    <cellStyle name="SAPBEXHLevel0X 2 3 2 3" xfId="340" xr:uid="{00000000-0005-0000-0000-000015010000}"/>
    <cellStyle name="SAPBEXHLevel0X 2 3 3" xfId="341" xr:uid="{00000000-0005-0000-0000-000016010000}"/>
    <cellStyle name="SAPBEXHLevel0X 2 4" xfId="342" xr:uid="{00000000-0005-0000-0000-000017010000}"/>
    <cellStyle name="SAPBEXHLevel0X 2 4 2" xfId="343" xr:uid="{00000000-0005-0000-0000-000018010000}"/>
    <cellStyle name="SAPBEXHLevel0X 2 5" xfId="344" xr:uid="{00000000-0005-0000-0000-000019010000}"/>
    <cellStyle name="SAPBEXHLevel0X 3" xfId="118" xr:uid="{00000000-0005-0000-0000-00001A010000}"/>
    <cellStyle name="SAPBEXHLevel0X 3 2" xfId="345" xr:uid="{00000000-0005-0000-0000-00001B010000}"/>
    <cellStyle name="SAPBEXHLevel0X 4" xfId="346" xr:uid="{00000000-0005-0000-0000-00001C010000}"/>
    <cellStyle name="SAPBEXHLevel0X 4 2" xfId="347" xr:uid="{00000000-0005-0000-0000-00001D010000}"/>
    <cellStyle name="SAPBEXHLevel0X 5" xfId="348" xr:uid="{00000000-0005-0000-0000-00001E010000}"/>
    <cellStyle name="SAPBEXHLevel0X 6" xfId="349" xr:uid="{00000000-0005-0000-0000-00001F010000}"/>
    <cellStyle name="SAPBEXHLevel1" xfId="41" xr:uid="{00000000-0005-0000-0000-000020010000}"/>
    <cellStyle name="SAPBEXHLevel1 2" xfId="78" xr:uid="{00000000-0005-0000-0000-000021010000}"/>
    <cellStyle name="SAPBEXHLevel1 2 2" xfId="121" xr:uid="{00000000-0005-0000-0000-000022010000}"/>
    <cellStyle name="SAPBEXHLevel1 2 2 2" xfId="350" xr:uid="{00000000-0005-0000-0000-000023010000}"/>
    <cellStyle name="SAPBEXHLevel1 2 2 2 2" xfId="351" xr:uid="{00000000-0005-0000-0000-000024010000}"/>
    <cellStyle name="SAPBEXHLevel1 2 2 2 3" xfId="352" xr:uid="{00000000-0005-0000-0000-000025010000}"/>
    <cellStyle name="SAPBEXHLevel1 2 2 3" xfId="353" xr:uid="{00000000-0005-0000-0000-000026010000}"/>
    <cellStyle name="SAPBEXHLevel1 2 3" xfId="354" xr:uid="{00000000-0005-0000-0000-000027010000}"/>
    <cellStyle name="SAPBEXHLevel1 2 3 2" xfId="355" xr:uid="{00000000-0005-0000-0000-000028010000}"/>
    <cellStyle name="SAPBEXHLevel1 2 3 2 2" xfId="356" xr:uid="{00000000-0005-0000-0000-000029010000}"/>
    <cellStyle name="SAPBEXHLevel1 2 3 2 3" xfId="357" xr:uid="{00000000-0005-0000-0000-00002A010000}"/>
    <cellStyle name="SAPBEXHLevel1 2 3 3" xfId="358" xr:uid="{00000000-0005-0000-0000-00002B010000}"/>
    <cellStyle name="SAPBEXHLevel1 2 4" xfId="359" xr:uid="{00000000-0005-0000-0000-00002C010000}"/>
    <cellStyle name="SAPBEXHLevel1 2 4 2" xfId="360" xr:uid="{00000000-0005-0000-0000-00002D010000}"/>
    <cellStyle name="SAPBEXHLevel1 2 5" xfId="361" xr:uid="{00000000-0005-0000-0000-00002E010000}"/>
    <cellStyle name="SAPBEXHLevel1 3" xfId="120" xr:uid="{00000000-0005-0000-0000-00002F010000}"/>
    <cellStyle name="SAPBEXHLevel1 3 2" xfId="362" xr:uid="{00000000-0005-0000-0000-000030010000}"/>
    <cellStyle name="SAPBEXHLevel1 4" xfId="363" xr:uid="{00000000-0005-0000-0000-000031010000}"/>
    <cellStyle name="SAPBEXHLevel1 4 2" xfId="364" xr:uid="{00000000-0005-0000-0000-000032010000}"/>
    <cellStyle name="SAPBEXHLevel1 5" xfId="365" xr:uid="{00000000-0005-0000-0000-000033010000}"/>
    <cellStyle name="SAPBEXHLevel1 6" xfId="366" xr:uid="{00000000-0005-0000-0000-000034010000}"/>
    <cellStyle name="SAPBEXHLevel1X" xfId="42" xr:uid="{00000000-0005-0000-0000-000035010000}"/>
    <cellStyle name="SAPBEXHLevel1X 2" xfId="79" xr:uid="{00000000-0005-0000-0000-000036010000}"/>
    <cellStyle name="SAPBEXHLevel1X 2 2" xfId="123" xr:uid="{00000000-0005-0000-0000-000037010000}"/>
    <cellStyle name="SAPBEXHLevel1X 2 2 2" xfId="367" xr:uid="{00000000-0005-0000-0000-000038010000}"/>
    <cellStyle name="SAPBEXHLevel1X 2 2 2 2" xfId="368" xr:uid="{00000000-0005-0000-0000-000039010000}"/>
    <cellStyle name="SAPBEXHLevel1X 2 2 2 3" xfId="369" xr:uid="{00000000-0005-0000-0000-00003A010000}"/>
    <cellStyle name="SAPBEXHLevel1X 2 2 3" xfId="370" xr:uid="{00000000-0005-0000-0000-00003B010000}"/>
    <cellStyle name="SAPBEXHLevel1X 2 3" xfId="371" xr:uid="{00000000-0005-0000-0000-00003C010000}"/>
    <cellStyle name="SAPBEXHLevel1X 2 3 2" xfId="372" xr:uid="{00000000-0005-0000-0000-00003D010000}"/>
    <cellStyle name="SAPBEXHLevel1X 2 3 2 2" xfId="373" xr:uid="{00000000-0005-0000-0000-00003E010000}"/>
    <cellStyle name="SAPBEXHLevel1X 2 3 2 3" xfId="374" xr:uid="{00000000-0005-0000-0000-00003F010000}"/>
    <cellStyle name="SAPBEXHLevel1X 2 3 3" xfId="375" xr:uid="{00000000-0005-0000-0000-000040010000}"/>
    <cellStyle name="SAPBEXHLevel1X 2 4" xfId="376" xr:uid="{00000000-0005-0000-0000-000041010000}"/>
    <cellStyle name="SAPBEXHLevel1X 2 4 2" xfId="377" xr:uid="{00000000-0005-0000-0000-000042010000}"/>
    <cellStyle name="SAPBEXHLevel1X 2 5" xfId="378" xr:uid="{00000000-0005-0000-0000-000043010000}"/>
    <cellStyle name="SAPBEXHLevel1X 3" xfId="122" xr:uid="{00000000-0005-0000-0000-000044010000}"/>
    <cellStyle name="SAPBEXHLevel1X 3 2" xfId="379" xr:uid="{00000000-0005-0000-0000-000045010000}"/>
    <cellStyle name="SAPBEXHLevel1X 4" xfId="380" xr:uid="{00000000-0005-0000-0000-000046010000}"/>
    <cellStyle name="SAPBEXHLevel1X 4 2" xfId="381" xr:uid="{00000000-0005-0000-0000-000047010000}"/>
    <cellStyle name="SAPBEXHLevel1X 5" xfId="382" xr:uid="{00000000-0005-0000-0000-000048010000}"/>
    <cellStyle name="SAPBEXHLevel1X 6" xfId="383" xr:uid="{00000000-0005-0000-0000-000049010000}"/>
    <cellStyle name="SAPBEXHLevel2" xfId="43" xr:uid="{00000000-0005-0000-0000-00004A010000}"/>
    <cellStyle name="SAPBEXHLevel2 2" xfId="80" xr:uid="{00000000-0005-0000-0000-00004B010000}"/>
    <cellStyle name="SAPBEXHLevel2 2 2" xfId="125" xr:uid="{00000000-0005-0000-0000-00004C010000}"/>
    <cellStyle name="SAPBEXHLevel2 2 2 2" xfId="384" xr:uid="{00000000-0005-0000-0000-00004D010000}"/>
    <cellStyle name="SAPBEXHLevel2 2 2 2 2" xfId="385" xr:uid="{00000000-0005-0000-0000-00004E010000}"/>
    <cellStyle name="SAPBEXHLevel2 2 2 2 3" xfId="386" xr:uid="{00000000-0005-0000-0000-00004F010000}"/>
    <cellStyle name="SAPBEXHLevel2 2 2 3" xfId="387" xr:uid="{00000000-0005-0000-0000-000050010000}"/>
    <cellStyle name="SAPBEXHLevel2 2 3" xfId="388" xr:uid="{00000000-0005-0000-0000-000051010000}"/>
    <cellStyle name="SAPBEXHLevel2 2 3 2" xfId="389" xr:uid="{00000000-0005-0000-0000-000052010000}"/>
    <cellStyle name="SAPBEXHLevel2 2 3 2 2" xfId="390" xr:uid="{00000000-0005-0000-0000-000053010000}"/>
    <cellStyle name="SAPBEXHLevel2 2 3 2 3" xfId="391" xr:uid="{00000000-0005-0000-0000-000054010000}"/>
    <cellStyle name="SAPBEXHLevel2 2 3 3" xfId="392" xr:uid="{00000000-0005-0000-0000-000055010000}"/>
    <cellStyle name="SAPBEXHLevel2 2 4" xfId="393" xr:uid="{00000000-0005-0000-0000-000056010000}"/>
    <cellStyle name="SAPBEXHLevel2 2 4 2" xfId="394" xr:uid="{00000000-0005-0000-0000-000057010000}"/>
    <cellStyle name="SAPBEXHLevel2 2 5" xfId="395" xr:uid="{00000000-0005-0000-0000-000058010000}"/>
    <cellStyle name="SAPBEXHLevel2 3" xfId="124" xr:uid="{00000000-0005-0000-0000-000059010000}"/>
    <cellStyle name="SAPBEXHLevel2 3 2" xfId="396" xr:uid="{00000000-0005-0000-0000-00005A010000}"/>
    <cellStyle name="SAPBEXHLevel2 4" xfId="397" xr:uid="{00000000-0005-0000-0000-00005B010000}"/>
    <cellStyle name="SAPBEXHLevel2 4 2" xfId="398" xr:uid="{00000000-0005-0000-0000-00005C010000}"/>
    <cellStyle name="SAPBEXHLevel2 5" xfId="399" xr:uid="{00000000-0005-0000-0000-00005D010000}"/>
    <cellStyle name="SAPBEXHLevel2 6" xfId="400" xr:uid="{00000000-0005-0000-0000-00005E010000}"/>
    <cellStyle name="SAPBEXHLevel2X" xfId="44" xr:uid="{00000000-0005-0000-0000-00005F010000}"/>
    <cellStyle name="SAPBEXHLevel2X 2" xfId="81" xr:uid="{00000000-0005-0000-0000-000060010000}"/>
    <cellStyle name="SAPBEXHLevel2X 2 2" xfId="127" xr:uid="{00000000-0005-0000-0000-000061010000}"/>
    <cellStyle name="SAPBEXHLevel2X 2 2 2" xfId="401" xr:uid="{00000000-0005-0000-0000-000062010000}"/>
    <cellStyle name="SAPBEXHLevel2X 2 2 2 2" xfId="402" xr:uid="{00000000-0005-0000-0000-000063010000}"/>
    <cellStyle name="SAPBEXHLevel2X 2 2 2 3" xfId="403" xr:uid="{00000000-0005-0000-0000-000064010000}"/>
    <cellStyle name="SAPBEXHLevel2X 2 2 3" xfId="404" xr:uid="{00000000-0005-0000-0000-000065010000}"/>
    <cellStyle name="SAPBEXHLevel2X 2 3" xfId="405" xr:uid="{00000000-0005-0000-0000-000066010000}"/>
    <cellStyle name="SAPBEXHLevel2X 2 3 2" xfId="406" xr:uid="{00000000-0005-0000-0000-000067010000}"/>
    <cellStyle name="SAPBEXHLevel2X 2 3 2 2" xfId="407" xr:uid="{00000000-0005-0000-0000-000068010000}"/>
    <cellStyle name="SAPBEXHLevel2X 2 3 2 3" xfId="408" xr:uid="{00000000-0005-0000-0000-000069010000}"/>
    <cellStyle name="SAPBEXHLevel2X 2 3 3" xfId="409" xr:uid="{00000000-0005-0000-0000-00006A010000}"/>
    <cellStyle name="SAPBEXHLevel2X 2 4" xfId="410" xr:uid="{00000000-0005-0000-0000-00006B010000}"/>
    <cellStyle name="SAPBEXHLevel2X 2 4 2" xfId="411" xr:uid="{00000000-0005-0000-0000-00006C010000}"/>
    <cellStyle name="SAPBEXHLevel2X 2 5" xfId="412" xr:uid="{00000000-0005-0000-0000-00006D010000}"/>
    <cellStyle name="SAPBEXHLevel2X 3" xfId="126" xr:uid="{00000000-0005-0000-0000-00006E010000}"/>
    <cellStyle name="SAPBEXHLevel2X 3 2" xfId="413" xr:uid="{00000000-0005-0000-0000-00006F010000}"/>
    <cellStyle name="SAPBEXHLevel2X 4" xfId="414" xr:uid="{00000000-0005-0000-0000-000070010000}"/>
    <cellStyle name="SAPBEXHLevel2X 4 2" xfId="415" xr:uid="{00000000-0005-0000-0000-000071010000}"/>
    <cellStyle name="SAPBEXHLevel2X 5" xfId="416" xr:uid="{00000000-0005-0000-0000-000072010000}"/>
    <cellStyle name="SAPBEXHLevel2X 6" xfId="417" xr:uid="{00000000-0005-0000-0000-000073010000}"/>
    <cellStyle name="SAPBEXHLevel3" xfId="45" xr:uid="{00000000-0005-0000-0000-000074010000}"/>
    <cellStyle name="SAPBEXHLevel3 2" xfId="82" xr:uid="{00000000-0005-0000-0000-000075010000}"/>
    <cellStyle name="SAPBEXHLevel3 2 2" xfId="129" xr:uid="{00000000-0005-0000-0000-000076010000}"/>
    <cellStyle name="SAPBEXHLevel3 2 2 2" xfId="418" xr:uid="{00000000-0005-0000-0000-000077010000}"/>
    <cellStyle name="SAPBEXHLevel3 2 2 2 2" xfId="419" xr:uid="{00000000-0005-0000-0000-000078010000}"/>
    <cellStyle name="SAPBEXHLevel3 2 2 2 3" xfId="420" xr:uid="{00000000-0005-0000-0000-000079010000}"/>
    <cellStyle name="SAPBEXHLevel3 2 2 3" xfId="421" xr:uid="{00000000-0005-0000-0000-00007A010000}"/>
    <cellStyle name="SAPBEXHLevel3 2 3" xfId="422" xr:uid="{00000000-0005-0000-0000-00007B010000}"/>
    <cellStyle name="SAPBEXHLevel3 2 3 2" xfId="423" xr:uid="{00000000-0005-0000-0000-00007C010000}"/>
    <cellStyle name="SAPBEXHLevel3 2 3 2 2" xfId="424" xr:uid="{00000000-0005-0000-0000-00007D010000}"/>
    <cellStyle name="SAPBEXHLevel3 2 3 2 3" xfId="425" xr:uid="{00000000-0005-0000-0000-00007E010000}"/>
    <cellStyle name="SAPBEXHLevel3 2 3 3" xfId="426" xr:uid="{00000000-0005-0000-0000-00007F010000}"/>
    <cellStyle name="SAPBEXHLevel3 2 4" xfId="427" xr:uid="{00000000-0005-0000-0000-000080010000}"/>
    <cellStyle name="SAPBEXHLevel3 2 4 2" xfId="428" xr:uid="{00000000-0005-0000-0000-000081010000}"/>
    <cellStyle name="SAPBEXHLevel3 2 5" xfId="429" xr:uid="{00000000-0005-0000-0000-000082010000}"/>
    <cellStyle name="SAPBEXHLevel3 3" xfId="128" xr:uid="{00000000-0005-0000-0000-000083010000}"/>
    <cellStyle name="SAPBEXHLevel3 3 2" xfId="430" xr:uid="{00000000-0005-0000-0000-000084010000}"/>
    <cellStyle name="SAPBEXHLevel3 4" xfId="431" xr:uid="{00000000-0005-0000-0000-000085010000}"/>
    <cellStyle name="SAPBEXHLevel3 4 2" xfId="432" xr:uid="{00000000-0005-0000-0000-000086010000}"/>
    <cellStyle name="SAPBEXHLevel3 5" xfId="433" xr:uid="{00000000-0005-0000-0000-000087010000}"/>
    <cellStyle name="SAPBEXHLevel3 6" xfId="434" xr:uid="{00000000-0005-0000-0000-000088010000}"/>
    <cellStyle name="SAPBEXHLevel3X" xfId="46" xr:uid="{00000000-0005-0000-0000-000089010000}"/>
    <cellStyle name="SAPBEXHLevel3X 2" xfId="83" xr:uid="{00000000-0005-0000-0000-00008A010000}"/>
    <cellStyle name="SAPBEXHLevel3X 2 2" xfId="131" xr:uid="{00000000-0005-0000-0000-00008B010000}"/>
    <cellStyle name="SAPBEXHLevel3X 2 2 2" xfId="435" xr:uid="{00000000-0005-0000-0000-00008C010000}"/>
    <cellStyle name="SAPBEXHLevel3X 2 2 2 2" xfId="436" xr:uid="{00000000-0005-0000-0000-00008D010000}"/>
    <cellStyle name="SAPBEXHLevel3X 2 2 2 3" xfId="437" xr:uid="{00000000-0005-0000-0000-00008E010000}"/>
    <cellStyle name="SAPBEXHLevel3X 2 2 3" xfId="438" xr:uid="{00000000-0005-0000-0000-00008F010000}"/>
    <cellStyle name="SAPBEXHLevel3X 2 3" xfId="439" xr:uid="{00000000-0005-0000-0000-000090010000}"/>
    <cellStyle name="SAPBEXHLevel3X 2 3 2" xfId="440" xr:uid="{00000000-0005-0000-0000-000091010000}"/>
    <cellStyle name="SAPBEXHLevel3X 2 3 2 2" xfId="441" xr:uid="{00000000-0005-0000-0000-000092010000}"/>
    <cellStyle name="SAPBEXHLevel3X 2 3 2 3" xfId="442" xr:uid="{00000000-0005-0000-0000-000093010000}"/>
    <cellStyle name="SAPBEXHLevel3X 2 3 3" xfId="443" xr:uid="{00000000-0005-0000-0000-000094010000}"/>
    <cellStyle name="SAPBEXHLevel3X 2 4" xfId="444" xr:uid="{00000000-0005-0000-0000-000095010000}"/>
    <cellStyle name="SAPBEXHLevel3X 2 4 2" xfId="445" xr:uid="{00000000-0005-0000-0000-000096010000}"/>
    <cellStyle name="SAPBEXHLevel3X 2 5" xfId="446" xr:uid="{00000000-0005-0000-0000-000097010000}"/>
    <cellStyle name="SAPBEXHLevel3X 3" xfId="130" xr:uid="{00000000-0005-0000-0000-000098010000}"/>
    <cellStyle name="SAPBEXHLevel3X 3 2" xfId="447" xr:uid="{00000000-0005-0000-0000-000099010000}"/>
    <cellStyle name="SAPBEXHLevel3X 4" xfId="448" xr:uid="{00000000-0005-0000-0000-00009A010000}"/>
    <cellStyle name="SAPBEXHLevel3X 4 2" xfId="449" xr:uid="{00000000-0005-0000-0000-00009B010000}"/>
    <cellStyle name="SAPBEXHLevel3X 5" xfId="450" xr:uid="{00000000-0005-0000-0000-00009C010000}"/>
    <cellStyle name="SAPBEXHLevel3X 6" xfId="451" xr:uid="{00000000-0005-0000-0000-00009D010000}"/>
    <cellStyle name="SAPBEXinputData" xfId="47" xr:uid="{00000000-0005-0000-0000-00009E010000}"/>
    <cellStyle name="SAPBEXinputData 2" xfId="84" xr:uid="{00000000-0005-0000-0000-00009F010000}"/>
    <cellStyle name="SAPBEXinputData 2 2" xfId="620" xr:uid="{00000000-0005-0000-0000-0000A0010000}"/>
    <cellStyle name="SAPBEXinputData 3" xfId="132" xr:uid="{00000000-0005-0000-0000-0000A1010000}"/>
    <cellStyle name="SAPBEXresData" xfId="48" xr:uid="{00000000-0005-0000-0000-0000A2010000}"/>
    <cellStyle name="SAPBEXresData 2" xfId="85" xr:uid="{00000000-0005-0000-0000-0000A3010000}"/>
    <cellStyle name="SAPBEXresData 2 2" xfId="453" xr:uid="{00000000-0005-0000-0000-0000A4010000}"/>
    <cellStyle name="SAPBEXresData 2 3" xfId="452" xr:uid="{00000000-0005-0000-0000-0000A5010000}"/>
    <cellStyle name="SAPBEXresData 3" xfId="133" xr:uid="{00000000-0005-0000-0000-0000A6010000}"/>
    <cellStyle name="SAPBEXresData 3 2" xfId="454" xr:uid="{00000000-0005-0000-0000-0000A7010000}"/>
    <cellStyle name="SAPBEXresData 4" xfId="455" xr:uid="{00000000-0005-0000-0000-0000A8010000}"/>
    <cellStyle name="SAPBEXresDataEmph" xfId="49" xr:uid="{00000000-0005-0000-0000-0000A9010000}"/>
    <cellStyle name="SAPBEXresDataEmph 2" xfId="86" xr:uid="{00000000-0005-0000-0000-0000AA010000}"/>
    <cellStyle name="SAPBEXresDataEmph 2 2" xfId="457" xr:uid="{00000000-0005-0000-0000-0000AB010000}"/>
    <cellStyle name="SAPBEXresDataEmph 2 3" xfId="456" xr:uid="{00000000-0005-0000-0000-0000AC010000}"/>
    <cellStyle name="SAPBEXresDataEmph 3" xfId="134" xr:uid="{00000000-0005-0000-0000-0000AD010000}"/>
    <cellStyle name="SAPBEXresDataEmph 3 2" xfId="458" xr:uid="{00000000-0005-0000-0000-0000AE010000}"/>
    <cellStyle name="SAPBEXresDataEmph 4" xfId="459" xr:uid="{00000000-0005-0000-0000-0000AF010000}"/>
    <cellStyle name="SAPBEXresItem" xfId="50" xr:uid="{00000000-0005-0000-0000-0000B0010000}"/>
    <cellStyle name="SAPBEXresItem 2" xfId="87" xr:uid="{00000000-0005-0000-0000-0000B1010000}"/>
    <cellStyle name="SAPBEXresItem 2 2" xfId="461" xr:uid="{00000000-0005-0000-0000-0000B2010000}"/>
    <cellStyle name="SAPBEXresItem 2 3" xfId="460" xr:uid="{00000000-0005-0000-0000-0000B3010000}"/>
    <cellStyle name="SAPBEXresItem 3" xfId="135" xr:uid="{00000000-0005-0000-0000-0000B4010000}"/>
    <cellStyle name="SAPBEXresItem 3 2" xfId="462" xr:uid="{00000000-0005-0000-0000-0000B5010000}"/>
    <cellStyle name="SAPBEXresItem 4" xfId="463" xr:uid="{00000000-0005-0000-0000-0000B6010000}"/>
    <cellStyle name="SAPBEXresItemX" xfId="51" xr:uid="{00000000-0005-0000-0000-0000B7010000}"/>
    <cellStyle name="SAPBEXresItemX 2" xfId="88" xr:uid="{00000000-0005-0000-0000-0000B8010000}"/>
    <cellStyle name="SAPBEXresItemX 2 2" xfId="465" xr:uid="{00000000-0005-0000-0000-0000B9010000}"/>
    <cellStyle name="SAPBEXresItemX 2 3" xfId="464" xr:uid="{00000000-0005-0000-0000-0000BA010000}"/>
    <cellStyle name="SAPBEXresItemX 3" xfId="136" xr:uid="{00000000-0005-0000-0000-0000BB010000}"/>
    <cellStyle name="SAPBEXresItemX 3 2" xfId="466" xr:uid="{00000000-0005-0000-0000-0000BC010000}"/>
    <cellStyle name="SAPBEXresItemX 4" xfId="467" xr:uid="{00000000-0005-0000-0000-0000BD010000}"/>
    <cellStyle name="SAPBEXstdData" xfId="52" xr:uid="{00000000-0005-0000-0000-0000BE010000}"/>
    <cellStyle name="SAPBEXstdData 2" xfId="89" xr:uid="{00000000-0005-0000-0000-0000BF010000}"/>
    <cellStyle name="SAPBEXstdData 2 2" xfId="469" xr:uid="{00000000-0005-0000-0000-0000C0010000}"/>
    <cellStyle name="SAPBEXstdData 2 3" xfId="468" xr:uid="{00000000-0005-0000-0000-0000C1010000}"/>
    <cellStyle name="SAPBEXstdData 3" xfId="137" xr:uid="{00000000-0005-0000-0000-0000C2010000}"/>
    <cellStyle name="SAPBEXstdData 3 2" xfId="470" xr:uid="{00000000-0005-0000-0000-0000C3010000}"/>
    <cellStyle name="SAPBEXstdData 4" xfId="471" xr:uid="{00000000-0005-0000-0000-0000C4010000}"/>
    <cellStyle name="SAPBEXstdDataEmph" xfId="53" xr:uid="{00000000-0005-0000-0000-0000C5010000}"/>
    <cellStyle name="SAPBEXstdDataEmph 2" xfId="90" xr:uid="{00000000-0005-0000-0000-0000C6010000}"/>
    <cellStyle name="SAPBEXstdDataEmph 2 2" xfId="473" xr:uid="{00000000-0005-0000-0000-0000C7010000}"/>
    <cellStyle name="SAPBEXstdDataEmph 2 3" xfId="472" xr:uid="{00000000-0005-0000-0000-0000C8010000}"/>
    <cellStyle name="SAPBEXstdDataEmph 3" xfId="138" xr:uid="{00000000-0005-0000-0000-0000C9010000}"/>
    <cellStyle name="SAPBEXstdDataEmph 3 2" xfId="474" xr:uid="{00000000-0005-0000-0000-0000CA010000}"/>
    <cellStyle name="SAPBEXstdDataEmph 4" xfId="475" xr:uid="{00000000-0005-0000-0000-0000CB010000}"/>
    <cellStyle name="SAPBEXstdItem" xfId="54" xr:uid="{00000000-0005-0000-0000-0000CC010000}"/>
    <cellStyle name="SAPBEXstdItem 2" xfId="91" xr:uid="{00000000-0005-0000-0000-0000CD010000}"/>
    <cellStyle name="SAPBEXstdItem 2 2" xfId="140" xr:uid="{00000000-0005-0000-0000-0000CE010000}"/>
    <cellStyle name="SAPBEXstdItem 2 2 2" xfId="476" xr:uid="{00000000-0005-0000-0000-0000CF010000}"/>
    <cellStyle name="SAPBEXstdItem 2 2 2 2" xfId="477" xr:uid="{00000000-0005-0000-0000-0000D0010000}"/>
    <cellStyle name="SAPBEXstdItem 2 2 2 3" xfId="478" xr:uid="{00000000-0005-0000-0000-0000D1010000}"/>
    <cellStyle name="SAPBEXstdItem 2 2 3" xfId="479" xr:uid="{00000000-0005-0000-0000-0000D2010000}"/>
    <cellStyle name="SAPBEXstdItem 2 3" xfId="480" xr:uid="{00000000-0005-0000-0000-0000D3010000}"/>
    <cellStyle name="SAPBEXstdItem 2 3 2" xfId="481" xr:uid="{00000000-0005-0000-0000-0000D4010000}"/>
    <cellStyle name="SAPBEXstdItem 2 3 2 2" xfId="482" xr:uid="{00000000-0005-0000-0000-0000D5010000}"/>
    <cellStyle name="SAPBEXstdItem 2 3 2 3" xfId="483" xr:uid="{00000000-0005-0000-0000-0000D6010000}"/>
    <cellStyle name="SAPBEXstdItem 2 3 3" xfId="484" xr:uid="{00000000-0005-0000-0000-0000D7010000}"/>
    <cellStyle name="SAPBEXstdItem 2 4" xfId="485" xr:uid="{00000000-0005-0000-0000-0000D8010000}"/>
    <cellStyle name="SAPBEXstdItem 2 4 2" xfId="486" xr:uid="{00000000-0005-0000-0000-0000D9010000}"/>
    <cellStyle name="SAPBEXstdItem 2 5" xfId="487" xr:uid="{00000000-0005-0000-0000-0000DA010000}"/>
    <cellStyle name="SAPBEXstdItem 3" xfId="139" xr:uid="{00000000-0005-0000-0000-0000DB010000}"/>
    <cellStyle name="SAPBEXstdItem 3 2" xfId="488" xr:uid="{00000000-0005-0000-0000-0000DC010000}"/>
    <cellStyle name="SAPBEXstdItem 4" xfId="489" xr:uid="{00000000-0005-0000-0000-0000DD010000}"/>
    <cellStyle name="SAPBEXstdItem 4 2" xfId="490" xr:uid="{00000000-0005-0000-0000-0000DE010000}"/>
    <cellStyle name="SAPBEXstdItem 5" xfId="491" xr:uid="{00000000-0005-0000-0000-0000DF010000}"/>
    <cellStyle name="SAPBEXstdItem 6" xfId="492" xr:uid="{00000000-0005-0000-0000-0000E0010000}"/>
    <cellStyle name="SAPBEXstdItemX" xfId="55" xr:uid="{00000000-0005-0000-0000-0000E1010000}"/>
    <cellStyle name="SAPBEXstdItemX 2" xfId="92" xr:uid="{00000000-0005-0000-0000-0000E2010000}"/>
    <cellStyle name="SAPBEXstdItemX 2 2" xfId="142" xr:uid="{00000000-0005-0000-0000-0000E3010000}"/>
    <cellStyle name="SAPBEXstdItemX 2 2 2" xfId="493" xr:uid="{00000000-0005-0000-0000-0000E4010000}"/>
    <cellStyle name="SAPBEXstdItemX 2 2 2 2" xfId="494" xr:uid="{00000000-0005-0000-0000-0000E5010000}"/>
    <cellStyle name="SAPBEXstdItemX 2 2 2 3" xfId="495" xr:uid="{00000000-0005-0000-0000-0000E6010000}"/>
    <cellStyle name="SAPBEXstdItemX 2 2 3" xfId="496" xr:uid="{00000000-0005-0000-0000-0000E7010000}"/>
    <cellStyle name="SAPBEXstdItemX 2 3" xfId="497" xr:uid="{00000000-0005-0000-0000-0000E8010000}"/>
    <cellStyle name="SAPBEXstdItemX 2 3 2" xfId="498" xr:uid="{00000000-0005-0000-0000-0000E9010000}"/>
    <cellStyle name="SAPBEXstdItemX 2 3 2 2" xfId="499" xr:uid="{00000000-0005-0000-0000-0000EA010000}"/>
    <cellStyle name="SAPBEXstdItemX 2 3 2 3" xfId="500" xr:uid="{00000000-0005-0000-0000-0000EB010000}"/>
    <cellStyle name="SAPBEXstdItemX 2 3 3" xfId="501" xr:uid="{00000000-0005-0000-0000-0000EC010000}"/>
    <cellStyle name="SAPBEXstdItemX 2 4" xfId="502" xr:uid="{00000000-0005-0000-0000-0000ED010000}"/>
    <cellStyle name="SAPBEXstdItemX 2 4 2" xfId="503" xr:uid="{00000000-0005-0000-0000-0000EE010000}"/>
    <cellStyle name="SAPBEXstdItemX 2 5" xfId="504" xr:uid="{00000000-0005-0000-0000-0000EF010000}"/>
    <cellStyle name="SAPBEXstdItemX 3" xfId="141" xr:uid="{00000000-0005-0000-0000-0000F0010000}"/>
    <cellStyle name="SAPBEXstdItemX 3 2" xfId="505" xr:uid="{00000000-0005-0000-0000-0000F1010000}"/>
    <cellStyle name="SAPBEXstdItemX 4" xfId="506" xr:uid="{00000000-0005-0000-0000-0000F2010000}"/>
    <cellStyle name="SAPBEXstdItemX 4 2" xfId="507" xr:uid="{00000000-0005-0000-0000-0000F3010000}"/>
    <cellStyle name="SAPBEXstdItemX 5" xfId="508" xr:uid="{00000000-0005-0000-0000-0000F4010000}"/>
    <cellStyle name="SAPBEXstdItemX 6" xfId="509" xr:uid="{00000000-0005-0000-0000-0000F5010000}"/>
    <cellStyle name="SAPBEXtitle" xfId="56" xr:uid="{00000000-0005-0000-0000-0000F6010000}"/>
    <cellStyle name="SAPBEXtitle 2" xfId="143" xr:uid="{00000000-0005-0000-0000-0000F7010000}"/>
    <cellStyle name="SAPBEXundefined" xfId="57" xr:uid="{00000000-0005-0000-0000-0000F8010000}"/>
    <cellStyle name="SAPBEXundefined 2" xfId="93" xr:uid="{00000000-0005-0000-0000-0000F9010000}"/>
    <cellStyle name="SAPBEXundefined 2 2" xfId="511" xr:uid="{00000000-0005-0000-0000-0000FA010000}"/>
    <cellStyle name="SAPBEXundefined 2 3" xfId="510" xr:uid="{00000000-0005-0000-0000-0000FB010000}"/>
    <cellStyle name="SAPBEXundefined 3" xfId="144" xr:uid="{00000000-0005-0000-0000-0000FC010000}"/>
    <cellStyle name="SAPBEXundefined 3 2" xfId="512" xr:uid="{00000000-0005-0000-0000-0000FD010000}"/>
    <cellStyle name="SAPBEXundefined 4" xfId="513" xr:uid="{00000000-0005-0000-0000-0000FE010000}"/>
    <cellStyle name="Sheet Title" xfId="58" xr:uid="{00000000-0005-0000-0000-0000FF010000}"/>
    <cellStyle name="Standaard" xfId="0" builtinId="0"/>
    <cellStyle name="Standaard 10" xfId="2" xr:uid="{00000000-0005-0000-0000-000001020000}"/>
    <cellStyle name="Standaard 10 2" xfId="515" xr:uid="{00000000-0005-0000-0000-000002020000}"/>
    <cellStyle name="Standaard 10 3" xfId="514" xr:uid="{00000000-0005-0000-0000-000003020000}"/>
    <cellStyle name="Standaard 11" xfId="516" xr:uid="{00000000-0005-0000-0000-000004020000}"/>
    <cellStyle name="Standaard 11 2" xfId="517" xr:uid="{00000000-0005-0000-0000-000005020000}"/>
    <cellStyle name="Standaard 12" xfId="518" xr:uid="{00000000-0005-0000-0000-000006020000}"/>
    <cellStyle name="Standaard 12 2" xfId="519" xr:uid="{00000000-0005-0000-0000-000007020000}"/>
    <cellStyle name="Standaard 13" xfId="520" xr:uid="{00000000-0005-0000-0000-000008020000}"/>
    <cellStyle name="Standaard 13 2" xfId="521" xr:uid="{00000000-0005-0000-0000-000009020000}"/>
    <cellStyle name="Standaard 14" xfId="522" xr:uid="{00000000-0005-0000-0000-00000A020000}"/>
    <cellStyle name="Standaard 14 2" xfId="523" xr:uid="{00000000-0005-0000-0000-00000B020000}"/>
    <cellStyle name="Standaard 15" xfId="524" xr:uid="{00000000-0005-0000-0000-00000C020000}"/>
    <cellStyle name="Standaard 15 2" xfId="525" xr:uid="{00000000-0005-0000-0000-00000D020000}"/>
    <cellStyle name="Standaard 16" xfId="526" xr:uid="{00000000-0005-0000-0000-00000E020000}"/>
    <cellStyle name="Standaard 16 2" xfId="527" xr:uid="{00000000-0005-0000-0000-00000F020000}"/>
    <cellStyle name="Standaard 17" xfId="528" xr:uid="{00000000-0005-0000-0000-000010020000}"/>
    <cellStyle name="Standaard 17 2" xfId="529" xr:uid="{00000000-0005-0000-0000-000011020000}"/>
    <cellStyle name="Standaard 18" xfId="530" xr:uid="{00000000-0005-0000-0000-000012020000}"/>
    <cellStyle name="Standaard 18 2" xfId="531" xr:uid="{00000000-0005-0000-0000-000013020000}"/>
    <cellStyle name="Standaard 19" xfId="532" xr:uid="{00000000-0005-0000-0000-000014020000}"/>
    <cellStyle name="Standaard 19 2" xfId="533" xr:uid="{00000000-0005-0000-0000-000015020000}"/>
    <cellStyle name="Standaard 2" xfId="1" xr:uid="{00000000-0005-0000-0000-000016020000}"/>
    <cellStyle name="Standaard 2 2" xfId="3" xr:uid="{00000000-0005-0000-0000-000017020000}"/>
    <cellStyle name="Standaard 2 3" xfId="535" xr:uid="{00000000-0005-0000-0000-000018020000}"/>
    <cellStyle name="Standaard 2 3 2" xfId="536" xr:uid="{00000000-0005-0000-0000-000019020000}"/>
    <cellStyle name="Standaard 2 4" xfId="537" xr:uid="{00000000-0005-0000-0000-00001A020000}"/>
    <cellStyle name="Standaard 2 5" xfId="538" xr:uid="{00000000-0005-0000-0000-00001B020000}"/>
    <cellStyle name="Standaard 2 5 2" xfId="539" xr:uid="{00000000-0005-0000-0000-00001C020000}"/>
    <cellStyle name="Standaard 2 5 3" xfId="540" xr:uid="{00000000-0005-0000-0000-00001D020000}"/>
    <cellStyle name="Standaard 2 6" xfId="541" xr:uid="{00000000-0005-0000-0000-00001E020000}"/>
    <cellStyle name="Standaard 2 7" xfId="534" xr:uid="{00000000-0005-0000-0000-00001F020000}"/>
    <cellStyle name="Standaard 20" xfId="542" xr:uid="{00000000-0005-0000-0000-000020020000}"/>
    <cellStyle name="Standaard 20 2" xfId="543" xr:uid="{00000000-0005-0000-0000-000021020000}"/>
    <cellStyle name="Standaard 20 3" xfId="544" xr:uid="{00000000-0005-0000-0000-000022020000}"/>
    <cellStyle name="Standaard 21" xfId="545" xr:uid="{00000000-0005-0000-0000-000023020000}"/>
    <cellStyle name="Standaard 22" xfId="546" xr:uid="{00000000-0005-0000-0000-000024020000}"/>
    <cellStyle name="Standaard 23" xfId="547" xr:uid="{00000000-0005-0000-0000-000025020000}"/>
    <cellStyle name="Standaard 23 2" xfId="548" xr:uid="{00000000-0005-0000-0000-000026020000}"/>
    <cellStyle name="Standaard 23 3" xfId="549" xr:uid="{00000000-0005-0000-0000-000027020000}"/>
    <cellStyle name="Standaard 24" xfId="550" xr:uid="{00000000-0005-0000-0000-000028020000}"/>
    <cellStyle name="Standaard 24 2" xfId="551" xr:uid="{00000000-0005-0000-0000-000029020000}"/>
    <cellStyle name="Standaard 24 2 2" xfId="552" xr:uid="{00000000-0005-0000-0000-00002A020000}"/>
    <cellStyle name="Standaard 24 2 2 2" xfId="612" xr:uid="{00000000-0005-0000-0000-00002B020000}"/>
    <cellStyle name="Standaard 24 2 2 3" xfId="602" xr:uid="{00000000-0005-0000-0000-00002C020000}"/>
    <cellStyle name="Standaard 24 2 3" xfId="608" xr:uid="{00000000-0005-0000-0000-00002D020000}"/>
    <cellStyle name="Standaard 24 2 4" xfId="598" xr:uid="{00000000-0005-0000-0000-00002E020000}"/>
    <cellStyle name="Standaard 24 3" xfId="553" xr:uid="{00000000-0005-0000-0000-00002F020000}"/>
    <cellStyle name="Standaard 24 3 2" xfId="554" xr:uid="{00000000-0005-0000-0000-000030020000}"/>
    <cellStyle name="Standaard 24 3 2 2" xfId="610" xr:uid="{00000000-0005-0000-0000-000031020000}"/>
    <cellStyle name="Standaard 24 3 2 3" xfId="600" xr:uid="{00000000-0005-0000-0000-000032020000}"/>
    <cellStyle name="Standaard 24 3 3" xfId="606" xr:uid="{00000000-0005-0000-0000-000033020000}"/>
    <cellStyle name="Standaard 24 3 4" xfId="596" xr:uid="{00000000-0005-0000-0000-000034020000}"/>
    <cellStyle name="Standaard 24 4" xfId="555" xr:uid="{00000000-0005-0000-0000-000035020000}"/>
    <cellStyle name="Standaard 24 4 2" xfId="609" xr:uid="{00000000-0005-0000-0000-000036020000}"/>
    <cellStyle name="Standaard 24 4 3" xfId="599" xr:uid="{00000000-0005-0000-0000-000037020000}"/>
    <cellStyle name="Standaard 24 5" xfId="605" xr:uid="{00000000-0005-0000-0000-000038020000}"/>
    <cellStyle name="Standaard 24 6" xfId="595" xr:uid="{00000000-0005-0000-0000-000039020000}"/>
    <cellStyle name="Standaard 25" xfId="556" xr:uid="{00000000-0005-0000-0000-00003A020000}"/>
    <cellStyle name="Standaard 26" xfId="557" xr:uid="{00000000-0005-0000-0000-00003B020000}"/>
    <cellStyle name="Standaard 26 2" xfId="558" xr:uid="{00000000-0005-0000-0000-00003C020000}"/>
    <cellStyle name="Standaard 26 2 2" xfId="611" xr:uid="{00000000-0005-0000-0000-00003D020000}"/>
    <cellStyle name="Standaard 26 2 3" xfId="601" xr:uid="{00000000-0005-0000-0000-00003E020000}"/>
    <cellStyle name="Standaard 26 3" xfId="607" xr:uid="{00000000-0005-0000-0000-00003F020000}"/>
    <cellStyle name="Standaard 26 4" xfId="597" xr:uid="{00000000-0005-0000-0000-000040020000}"/>
    <cellStyle name="Standaard 27" xfId="559" xr:uid="{00000000-0005-0000-0000-000041020000}"/>
    <cellStyle name="Standaard 28" xfId="560" xr:uid="{00000000-0005-0000-0000-000042020000}"/>
    <cellStyle name="Standaard 29" xfId="561" xr:uid="{00000000-0005-0000-0000-000043020000}"/>
    <cellStyle name="Standaard 3" xfId="562" xr:uid="{00000000-0005-0000-0000-000044020000}"/>
    <cellStyle name="Standaard 3 2" xfId="563" xr:uid="{00000000-0005-0000-0000-000045020000}"/>
    <cellStyle name="Standaard 3 2 2" xfId="564" xr:uid="{00000000-0005-0000-0000-000046020000}"/>
    <cellStyle name="Standaard 3 3" xfId="565" xr:uid="{00000000-0005-0000-0000-000047020000}"/>
    <cellStyle name="Standaard 3 4" xfId="566" xr:uid="{00000000-0005-0000-0000-000048020000}"/>
    <cellStyle name="Standaard 3 5" xfId="619" xr:uid="{00000000-0005-0000-0000-000049020000}"/>
    <cellStyle name="Standaard 30" xfId="567" xr:uid="{00000000-0005-0000-0000-00004A020000}"/>
    <cellStyle name="Standaard 31" xfId="568" xr:uid="{00000000-0005-0000-0000-00004B020000}"/>
    <cellStyle name="Standaard 32" xfId="569" xr:uid="{00000000-0005-0000-0000-00004C020000}"/>
    <cellStyle name="Standaard 33" xfId="570" xr:uid="{00000000-0005-0000-0000-00004D020000}"/>
    <cellStyle name="Standaard 34" xfId="571" xr:uid="{00000000-0005-0000-0000-00004E020000}"/>
    <cellStyle name="Standaard 35" xfId="572" xr:uid="{00000000-0005-0000-0000-00004F020000}"/>
    <cellStyle name="Standaard 36" xfId="573" xr:uid="{00000000-0005-0000-0000-000050020000}"/>
    <cellStyle name="Standaard 37" xfId="574" xr:uid="{00000000-0005-0000-0000-000051020000}"/>
    <cellStyle name="Standaard 38" xfId="575" xr:uid="{00000000-0005-0000-0000-000052020000}"/>
    <cellStyle name="Standaard 39" xfId="576" xr:uid="{00000000-0005-0000-0000-000053020000}"/>
    <cellStyle name="Standaard 4" xfId="577" xr:uid="{00000000-0005-0000-0000-000054020000}"/>
    <cellStyle name="Standaard 4 2" xfId="578" xr:uid="{00000000-0005-0000-0000-000055020000}"/>
    <cellStyle name="Standaard 40" xfId="579" xr:uid="{00000000-0005-0000-0000-000056020000}"/>
    <cellStyle name="Standaard 41" xfId="603" xr:uid="{00000000-0005-0000-0000-000057020000}"/>
    <cellStyle name="Standaard 42" xfId="604" xr:uid="{00000000-0005-0000-0000-000058020000}"/>
    <cellStyle name="Standaard 43" xfId="145" xr:uid="{00000000-0005-0000-0000-000059020000}"/>
    <cellStyle name="Standaard 44" xfId="616" xr:uid="{00000000-0005-0000-0000-00005A020000}"/>
    <cellStyle name="Standaard 45" xfId="617" xr:uid="{00000000-0005-0000-0000-00005B020000}"/>
    <cellStyle name="Standaard 46" xfId="618" xr:uid="{00000000-0005-0000-0000-00005C020000}"/>
    <cellStyle name="Standaard 5" xfId="580" xr:uid="{00000000-0005-0000-0000-00005D020000}"/>
    <cellStyle name="Standaard 5 2" xfId="581" xr:uid="{00000000-0005-0000-0000-00005E020000}"/>
    <cellStyle name="Standaard 6" xfId="582" xr:uid="{00000000-0005-0000-0000-00005F020000}"/>
    <cellStyle name="Standaard 6 2" xfId="583" xr:uid="{00000000-0005-0000-0000-000060020000}"/>
    <cellStyle name="Standaard 7" xfId="584" xr:uid="{00000000-0005-0000-0000-000061020000}"/>
    <cellStyle name="Standaard 7 2" xfId="585" xr:uid="{00000000-0005-0000-0000-000062020000}"/>
    <cellStyle name="Standaard 8" xfId="586" xr:uid="{00000000-0005-0000-0000-000063020000}"/>
    <cellStyle name="Standaard 8 2" xfId="587" xr:uid="{00000000-0005-0000-0000-000064020000}"/>
    <cellStyle name="Standaard 9" xfId="588" xr:uid="{00000000-0005-0000-0000-000065020000}"/>
    <cellStyle name="Standaard 9 2" xfId="589" xr:uid="{00000000-0005-0000-0000-000066020000}"/>
    <cellStyle name="Titel 2" xfId="590" xr:uid="{00000000-0005-0000-0000-000067020000}"/>
    <cellStyle name="Totaal 2" xfId="18" xr:uid="{00000000-0005-0000-0000-000068020000}"/>
    <cellStyle name="Totaal 2 2" xfId="591" xr:uid="{00000000-0005-0000-0000-000069020000}"/>
    <cellStyle name="Uitvoer 2" xfId="12" xr:uid="{00000000-0005-0000-0000-00006A020000}"/>
    <cellStyle name="Uitvoer 2 2" xfId="592" xr:uid="{00000000-0005-0000-0000-00006B020000}"/>
    <cellStyle name="Verklarende tekst 2" xfId="593" xr:uid="{00000000-0005-0000-0000-00006C020000}"/>
    <cellStyle name="Waarschuwingstekst 2" xfId="16" xr:uid="{00000000-0005-0000-0000-00006D020000}"/>
    <cellStyle name="Waarschuwingstekst 2 2" xfId="594" xr:uid="{00000000-0005-0000-0000-00006E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81B1B-9EFC-4BEE-A8CE-DED6A746B412}">
  <sheetPr>
    <pageSetUpPr fitToPage="1"/>
  </sheetPr>
  <dimension ref="A1:AA39"/>
  <sheetViews>
    <sheetView tabSelected="1" topLeftCell="J1" zoomScaleNormal="100" workbookViewId="0">
      <selection activeCell="X44" sqref="X44"/>
    </sheetView>
  </sheetViews>
  <sheetFormatPr defaultColWidth="9.26953125" defaultRowHeight="10" x14ac:dyDescent="0.2"/>
  <cols>
    <col min="1" max="1" width="40.26953125" style="1" customWidth="1"/>
    <col min="2" max="2" width="12.453125" style="1" customWidth="1"/>
    <col min="3" max="3" width="12.26953125" style="1" customWidth="1"/>
    <col min="4" max="4" width="11.7265625" style="1" customWidth="1"/>
    <col min="5" max="5" width="10.453125" style="1" customWidth="1"/>
    <col min="6" max="6" width="10" style="1" customWidth="1"/>
    <col min="7" max="7" width="12.453125" style="1" customWidth="1"/>
    <col min="8" max="8" width="12.26953125" style="1" customWidth="1"/>
    <col min="9" max="9" width="11.7265625" style="1" customWidth="1"/>
    <col min="10" max="10" width="10" style="1" customWidth="1"/>
    <col min="11" max="11" width="13.26953125" style="1" customWidth="1"/>
    <col min="12" max="12" width="12.26953125" style="1" customWidth="1"/>
    <col min="13" max="13" width="12" style="1" customWidth="1"/>
    <col min="14" max="14" width="10.26953125" style="1" bestFit="1" customWidth="1"/>
    <col min="15" max="15" width="11.7265625" style="1" customWidth="1"/>
    <col min="16" max="17" width="12" style="1" customWidth="1"/>
    <col min="18" max="18" width="10.26953125" style="1" bestFit="1" customWidth="1"/>
    <col min="19" max="19" width="11.26953125" style="1" customWidth="1"/>
    <col min="20" max="20" width="11.7265625" style="1" customWidth="1"/>
    <col min="21" max="21" width="12.26953125" style="1" customWidth="1"/>
    <col min="22" max="22" width="10.26953125" style="1" bestFit="1" customWidth="1"/>
    <col min="23" max="23" width="11.7265625" style="1" customWidth="1"/>
    <col min="24" max="25" width="12" style="1" customWidth="1"/>
    <col min="26" max="26" width="10.26953125" style="1" bestFit="1" customWidth="1"/>
    <col min="27" max="27" width="11.26953125" style="1" customWidth="1"/>
    <col min="28" max="16384" width="9.26953125" style="1"/>
  </cols>
  <sheetData>
    <row r="1" spans="1:27" ht="12.5" x14ac:dyDescent="0.25">
      <c r="A1" s="11" t="s">
        <v>50</v>
      </c>
      <c r="B1" s="12"/>
      <c r="C1" s="14"/>
      <c r="D1" s="13"/>
      <c r="E1" s="2"/>
      <c r="F1" s="12"/>
      <c r="G1" s="12"/>
      <c r="H1" s="14"/>
      <c r="I1" s="13"/>
      <c r="J1" s="2"/>
      <c r="K1" s="32" t="s">
        <v>1</v>
      </c>
      <c r="L1" s="37">
        <v>2025</v>
      </c>
      <c r="M1" s="28"/>
      <c r="N1" s="28"/>
      <c r="O1" s="13"/>
      <c r="P1" s="28"/>
      <c r="Q1" s="28"/>
      <c r="R1" s="28"/>
      <c r="S1" s="13"/>
      <c r="T1" s="28"/>
      <c r="U1" s="28"/>
      <c r="V1" s="28"/>
      <c r="W1" s="13"/>
      <c r="X1" s="28"/>
      <c r="Y1" s="28"/>
      <c r="Z1" s="28"/>
      <c r="AA1" s="13"/>
    </row>
    <row r="2" spans="1:27" s="31" customFormat="1" ht="31.5" customHeight="1" x14ac:dyDescent="0.25">
      <c r="A2" s="30"/>
      <c r="B2" s="38">
        <f>L2-2</f>
        <v>2023</v>
      </c>
      <c r="C2" s="38">
        <f>L2-2</f>
        <v>2023</v>
      </c>
      <c r="D2" s="38">
        <f>L2-2</f>
        <v>2023</v>
      </c>
      <c r="E2" s="38" t="str">
        <f>"geplande toestand na "&amp;D2&amp;" (vorig IP)"</f>
        <v>geplande toestand na 2023 (vorig IP)</v>
      </c>
      <c r="F2" s="38" t="str">
        <f>"reële toestand na "&amp;D2</f>
        <v>reële toestand na 2023</v>
      </c>
      <c r="G2" s="38">
        <f>L2-1</f>
        <v>2024</v>
      </c>
      <c r="H2" s="38">
        <f>L2-1</f>
        <v>2024</v>
      </c>
      <c r="I2" s="38">
        <f>L2-1</f>
        <v>2024</v>
      </c>
      <c r="J2" s="38" t="str">
        <f>"geplande toestand na "&amp;I2&amp;" (vorig IP)"</f>
        <v>geplande toestand na 2024 (vorig IP)</v>
      </c>
      <c r="K2" s="39" t="str">
        <f>"reële toestand bij aanvang "&amp;N2</f>
        <v>reële toestand bij aanvang 2025</v>
      </c>
      <c r="L2" s="38">
        <f>L1</f>
        <v>2025</v>
      </c>
      <c r="M2" s="38">
        <f>L1</f>
        <v>2025</v>
      </c>
      <c r="N2" s="38">
        <f>L1</f>
        <v>2025</v>
      </c>
      <c r="O2" s="40" t="str">
        <f>"geplande toestand na "&amp;N2</f>
        <v>geplande toestand na 2025</v>
      </c>
      <c r="P2" s="38">
        <f>L1+1</f>
        <v>2026</v>
      </c>
      <c r="Q2" s="38">
        <f>L1+1</f>
        <v>2026</v>
      </c>
      <c r="R2" s="41">
        <f>L1+1</f>
        <v>2026</v>
      </c>
      <c r="S2" s="40" t="str">
        <f>"geplande toestand na "&amp;R2</f>
        <v>geplande toestand na 2026</v>
      </c>
      <c r="T2" s="38">
        <f>L1+2</f>
        <v>2027</v>
      </c>
      <c r="U2" s="38">
        <f>L1+2</f>
        <v>2027</v>
      </c>
      <c r="V2" s="38">
        <f>L1+2</f>
        <v>2027</v>
      </c>
      <c r="W2" s="40" t="str">
        <f>"geplande toestand na "&amp;V2</f>
        <v>geplande toestand na 2027</v>
      </c>
      <c r="X2" s="38">
        <f>L1+3</f>
        <v>2028</v>
      </c>
      <c r="Y2" s="38">
        <f>L1+3</f>
        <v>2028</v>
      </c>
      <c r="Z2" s="38">
        <f>L1+3</f>
        <v>2028</v>
      </c>
      <c r="AA2" s="40" t="str">
        <f>"geplande toestand na "&amp;Z2</f>
        <v>geplande toestand na 2028</v>
      </c>
    </row>
    <row r="3" spans="1:27" ht="10.5" x14ac:dyDescent="0.25">
      <c r="A3" s="3"/>
      <c r="B3" s="42" t="s">
        <v>2</v>
      </c>
      <c r="C3" s="42" t="s">
        <v>2</v>
      </c>
      <c r="D3" s="42" t="s">
        <v>2</v>
      </c>
      <c r="E3" s="15"/>
      <c r="F3" s="16"/>
      <c r="G3" s="42" t="s">
        <v>3</v>
      </c>
      <c r="H3" s="42" t="s">
        <v>3</v>
      </c>
      <c r="I3" s="42" t="s">
        <v>3</v>
      </c>
      <c r="J3" s="15"/>
      <c r="K3" s="16"/>
      <c r="L3" s="42" t="s">
        <v>4</v>
      </c>
      <c r="M3" s="42" t="s">
        <v>4</v>
      </c>
      <c r="N3" s="42" t="s">
        <v>4</v>
      </c>
      <c r="O3" s="16"/>
      <c r="P3" s="43" t="s">
        <v>5</v>
      </c>
      <c r="Q3" s="43" t="s">
        <v>5</v>
      </c>
      <c r="R3" s="43" t="s">
        <v>5</v>
      </c>
      <c r="S3" s="44"/>
      <c r="T3" s="43" t="s">
        <v>6</v>
      </c>
      <c r="U3" s="43" t="s">
        <v>6</v>
      </c>
      <c r="V3" s="43" t="s">
        <v>6</v>
      </c>
      <c r="W3" s="44"/>
      <c r="X3" s="43" t="s">
        <v>7</v>
      </c>
      <c r="Y3" s="43" t="s">
        <v>7</v>
      </c>
      <c r="Z3" s="43" t="s">
        <v>7</v>
      </c>
      <c r="AA3" s="44"/>
    </row>
    <row r="4" spans="1:27" ht="32" thickBot="1" x14ac:dyDescent="0.3">
      <c r="A4" s="4" t="s">
        <v>0</v>
      </c>
      <c r="B4" s="17" t="s">
        <v>8</v>
      </c>
      <c r="C4" s="18" t="s">
        <v>9</v>
      </c>
      <c r="D4" s="19" t="s">
        <v>10</v>
      </c>
      <c r="E4" s="20" t="s">
        <v>11</v>
      </c>
      <c r="F4" s="5" t="s">
        <v>12</v>
      </c>
      <c r="G4" s="17" t="s">
        <v>8</v>
      </c>
      <c r="H4" s="18" t="s">
        <v>9</v>
      </c>
      <c r="I4" s="19" t="s">
        <v>10</v>
      </c>
      <c r="J4" s="20" t="s">
        <v>13</v>
      </c>
      <c r="K4" s="5" t="s">
        <v>14</v>
      </c>
      <c r="L4" s="17" t="s">
        <v>15</v>
      </c>
      <c r="M4" s="18" t="s">
        <v>16</v>
      </c>
      <c r="N4" s="10" t="s">
        <v>17</v>
      </c>
      <c r="O4" s="5" t="s">
        <v>18</v>
      </c>
      <c r="P4" s="17" t="s">
        <v>15</v>
      </c>
      <c r="Q4" s="18" t="s">
        <v>16</v>
      </c>
      <c r="R4" s="10" t="s">
        <v>17</v>
      </c>
      <c r="S4" s="5" t="s">
        <v>19</v>
      </c>
      <c r="T4" s="17" t="s">
        <v>15</v>
      </c>
      <c r="U4" s="18" t="s">
        <v>16</v>
      </c>
      <c r="V4" s="10" t="s">
        <v>17</v>
      </c>
      <c r="W4" s="5" t="s">
        <v>20</v>
      </c>
      <c r="X4" s="17" t="s">
        <v>8</v>
      </c>
      <c r="Y4" s="18" t="s">
        <v>9</v>
      </c>
      <c r="Z4" s="10" t="s">
        <v>17</v>
      </c>
      <c r="AA4" s="5" t="s">
        <v>21</v>
      </c>
    </row>
    <row r="5" spans="1:27" ht="12.75" customHeight="1" x14ac:dyDescent="0.25">
      <c r="A5" s="6"/>
      <c r="B5" s="58"/>
      <c r="C5" s="58"/>
      <c r="D5" s="58"/>
      <c r="E5" s="58"/>
      <c r="F5" s="58"/>
      <c r="G5" s="58"/>
      <c r="H5" s="58"/>
      <c r="I5" s="58"/>
      <c r="J5" s="58"/>
      <c r="K5" s="7"/>
      <c r="L5" s="21"/>
      <c r="M5" s="22"/>
      <c r="N5" s="22"/>
      <c r="O5" s="7"/>
      <c r="P5" s="23"/>
      <c r="Q5" s="23"/>
      <c r="R5" s="23"/>
      <c r="S5" s="24"/>
      <c r="T5" s="23"/>
      <c r="U5" s="23"/>
      <c r="V5" s="23"/>
      <c r="W5" s="24"/>
      <c r="X5" s="23"/>
      <c r="Y5" s="23"/>
      <c r="Z5" s="23"/>
      <c r="AA5" s="24"/>
    </row>
    <row r="6" spans="1:27" ht="12.75" customHeight="1" x14ac:dyDescent="0.25">
      <c r="A6" s="45" t="s">
        <v>22</v>
      </c>
      <c r="B6" s="58"/>
      <c r="C6" s="58"/>
      <c r="D6" s="58"/>
      <c r="E6" s="58"/>
      <c r="F6" s="58"/>
      <c r="G6" s="58"/>
      <c r="H6" s="58"/>
      <c r="I6" s="58"/>
      <c r="J6" s="58"/>
      <c r="K6" s="26"/>
      <c r="L6" s="48"/>
      <c r="M6" s="48"/>
      <c r="N6" s="48"/>
      <c r="O6" s="47"/>
      <c r="P6" s="48"/>
      <c r="Q6" s="48"/>
      <c r="R6" s="48"/>
      <c r="S6" s="46"/>
      <c r="T6" s="48"/>
      <c r="U6" s="48"/>
      <c r="V6" s="48"/>
      <c r="W6" s="46"/>
      <c r="X6" s="48"/>
      <c r="Y6" s="48"/>
      <c r="Z6" s="48"/>
      <c r="AA6" s="46"/>
    </row>
    <row r="7" spans="1:27" ht="12.75" customHeight="1" x14ac:dyDescent="0.2">
      <c r="A7" s="49" t="s">
        <v>23</v>
      </c>
      <c r="B7" s="58"/>
      <c r="C7" s="58"/>
      <c r="D7" s="58"/>
      <c r="E7" s="58"/>
      <c r="F7" s="58"/>
      <c r="G7" s="58"/>
      <c r="H7" s="58"/>
      <c r="I7" s="58"/>
      <c r="J7" s="58"/>
      <c r="K7" s="25">
        <f>+Antwerpen!K7+'Halle-Vilvoorde'!K7+Imewo!K7+Kempen!K7+Limburg!K7+'Midden-Vlaanderen'!K7+West!K7+'Zenne-Dijle'!K7</f>
        <v>71073.845000000001</v>
      </c>
      <c r="L7" s="59">
        <f>+Antwerpen!L7+'Halle-Vilvoorde'!L7+Imewo!L7+Kempen!L7+Limburg!L7+'Midden-Vlaanderen'!L7+West!L7+'Zenne-Dijle'!L7</f>
        <v>0</v>
      </c>
      <c r="M7" s="59">
        <f>+Antwerpen!M7+'Halle-Vilvoorde'!M7+Imewo!M7+Kempen!M7+Limburg!M7+'Midden-Vlaanderen'!M7+West!M7+'Zenne-Dijle'!M7</f>
        <v>27134</v>
      </c>
      <c r="N7" s="59">
        <f>+Antwerpen!N7+'Halle-Vilvoorde'!N7+Imewo!N7+Kempen!N7+Limburg!N7+'Midden-Vlaanderen'!N7+West!N7+'Zenne-Dijle'!N7</f>
        <v>0</v>
      </c>
      <c r="O7" s="25">
        <f>+Antwerpen!O7+'Halle-Vilvoorde'!O7+Imewo!O7+Kempen!O7+Limburg!O7+'Midden-Vlaanderen'!O7+West!O7+'Zenne-Dijle'!O7</f>
        <v>43939.845000000001</v>
      </c>
      <c r="P7" s="59">
        <f>+Antwerpen!P7+'Halle-Vilvoorde'!P7+Imewo!P7+Kempen!P7+Limburg!P7+'Midden-Vlaanderen'!P7+West!P7+'Zenne-Dijle'!P7</f>
        <v>0</v>
      </c>
      <c r="Q7" s="59">
        <f>+Antwerpen!Q7+'Halle-Vilvoorde'!Q7+Imewo!Q7+Kempen!Q7+Limburg!Q7+'Midden-Vlaanderen'!Q7+West!Q7+'Zenne-Dijle'!Q7</f>
        <v>22993</v>
      </c>
      <c r="R7" s="59">
        <f>+Antwerpen!R7+'Halle-Vilvoorde'!R7+Imewo!R7+Kempen!R7+Limburg!R7+'Midden-Vlaanderen'!R7+West!R7+'Zenne-Dijle'!R7</f>
        <v>0</v>
      </c>
      <c r="S7" s="25">
        <f>+Antwerpen!S7+'Halle-Vilvoorde'!S7+Imewo!S7+Kempen!S7+Limburg!S7+'Midden-Vlaanderen'!S7+West!S7+'Zenne-Dijle'!S7</f>
        <v>20946.845000000001</v>
      </c>
      <c r="T7" s="59">
        <f>+Antwerpen!T7+'Halle-Vilvoorde'!T7+Imewo!T7+Kempen!T7+Limburg!T7+'Midden-Vlaanderen'!T7+West!T7+'Zenne-Dijle'!T7</f>
        <v>0</v>
      </c>
      <c r="U7" s="59">
        <f>+Antwerpen!U7+'Halle-Vilvoorde'!U7+Imewo!U7+Kempen!U7+Limburg!U7+'Midden-Vlaanderen'!U7+West!U7+'Zenne-Dijle'!U7</f>
        <v>13850</v>
      </c>
      <c r="V7" s="59">
        <f>+Antwerpen!V7+'Halle-Vilvoorde'!V7+Imewo!V7+Kempen!V7+Limburg!V7+'Midden-Vlaanderen'!V7+West!V7+'Zenne-Dijle'!V7</f>
        <v>0</v>
      </c>
      <c r="W7" s="25">
        <f>+Antwerpen!W7+'Halle-Vilvoorde'!W7+Imewo!W7+Kempen!W7+Limburg!W7+'Midden-Vlaanderen'!W7+West!W7+'Zenne-Dijle'!W7</f>
        <v>7096.8449999999993</v>
      </c>
      <c r="X7" s="59">
        <f>+Antwerpen!X7+'Halle-Vilvoorde'!X7+Imewo!X7+Kempen!X7+Limburg!X7+'Midden-Vlaanderen'!X7+West!X7+'Zenne-Dijle'!X7</f>
        <v>0</v>
      </c>
      <c r="Y7" s="59">
        <f>+Antwerpen!Y7+'Halle-Vilvoorde'!Y7+Imewo!Y7+Kempen!Y7+Limburg!Y7+'Midden-Vlaanderen'!Y7+West!Y7+'Zenne-Dijle'!Y7</f>
        <v>1000</v>
      </c>
      <c r="Z7" s="59">
        <f>+Antwerpen!Z7+'Halle-Vilvoorde'!Z7+Imewo!Z7+Kempen!Z7+Limburg!Z7+'Midden-Vlaanderen'!Z7+West!Z7+'Zenne-Dijle'!Z7</f>
        <v>0</v>
      </c>
      <c r="AA7" s="60">
        <f>+Antwerpen!AA7+'Halle-Vilvoorde'!AA7+Imewo!AA7+Kempen!AA7+Limburg!AA7+'Midden-Vlaanderen'!AA7+West!AA7+'Zenne-Dijle'!AA7</f>
        <v>6096.8449999999993</v>
      </c>
    </row>
    <row r="8" spans="1:27" ht="12.75" customHeight="1" x14ac:dyDescent="0.2">
      <c r="A8" s="49" t="s">
        <v>24</v>
      </c>
      <c r="B8" s="58"/>
      <c r="C8" s="58"/>
      <c r="D8" s="58"/>
      <c r="E8" s="58"/>
      <c r="F8" s="58"/>
      <c r="G8" s="58"/>
      <c r="H8" s="58"/>
      <c r="I8" s="58"/>
      <c r="J8" s="58"/>
      <c r="K8" s="25">
        <f>+Antwerpen!K8+'Halle-Vilvoorde'!K8+Imewo!K8+Kempen!K8+Limburg!K8+'Midden-Vlaanderen'!K8+West!K8+'Zenne-Dijle'!K8</f>
        <v>0</v>
      </c>
      <c r="L8" s="59">
        <f>+Antwerpen!L8+'Halle-Vilvoorde'!L8+Imewo!L8+Kempen!L8+Limburg!L8+'Midden-Vlaanderen'!L8+West!L8+'Zenne-Dijle'!L8</f>
        <v>0</v>
      </c>
      <c r="M8" s="59">
        <f>+Antwerpen!M8+'Halle-Vilvoorde'!M8+Imewo!M8+Kempen!M8+Limburg!M8+'Midden-Vlaanderen'!M8+West!M8+'Zenne-Dijle'!M8</f>
        <v>0</v>
      </c>
      <c r="N8" s="59">
        <f>+Antwerpen!N8+'Halle-Vilvoorde'!N8+Imewo!N8+Kempen!N8+Limburg!N8+'Midden-Vlaanderen'!N8+West!N8+'Zenne-Dijle'!N8</f>
        <v>0</v>
      </c>
      <c r="O8" s="25">
        <f>+Antwerpen!O8+'Halle-Vilvoorde'!O8+Imewo!O8+Kempen!O8+Limburg!O8+'Midden-Vlaanderen'!O8+West!O8+'Zenne-Dijle'!O8</f>
        <v>0</v>
      </c>
      <c r="P8" s="59">
        <f>+Antwerpen!P8+'Halle-Vilvoorde'!P8+Imewo!P8+Kempen!P8+Limburg!P8+'Midden-Vlaanderen'!P8+West!P8+'Zenne-Dijle'!P8</f>
        <v>0</v>
      </c>
      <c r="Q8" s="59">
        <f>+Antwerpen!Q8+'Halle-Vilvoorde'!Q8+Imewo!Q8+Kempen!Q8+Limburg!Q8+'Midden-Vlaanderen'!Q8+West!Q8+'Zenne-Dijle'!Q8</f>
        <v>0</v>
      </c>
      <c r="R8" s="59">
        <f>+Antwerpen!R8+'Halle-Vilvoorde'!R8+Imewo!R8+Kempen!R8+Limburg!R8+'Midden-Vlaanderen'!R8+West!R8+'Zenne-Dijle'!R8</f>
        <v>0</v>
      </c>
      <c r="S8" s="25">
        <f>+Antwerpen!S8+'Halle-Vilvoorde'!S8+Imewo!S8+Kempen!S8+Limburg!S8+'Midden-Vlaanderen'!S8+West!S8+'Zenne-Dijle'!S8</f>
        <v>0</v>
      </c>
      <c r="T8" s="59">
        <f>+Antwerpen!T8+'Halle-Vilvoorde'!T8+Imewo!T8+Kempen!T8+Limburg!T8+'Midden-Vlaanderen'!T8+West!T8+'Zenne-Dijle'!T8</f>
        <v>0</v>
      </c>
      <c r="U8" s="59">
        <f>+Antwerpen!U8+'Halle-Vilvoorde'!U8+Imewo!U8+Kempen!U8+Limburg!U8+'Midden-Vlaanderen'!U8+West!U8+'Zenne-Dijle'!U8</f>
        <v>0</v>
      </c>
      <c r="V8" s="59">
        <f>+Antwerpen!V8+'Halle-Vilvoorde'!V8+Imewo!V8+Kempen!V8+Limburg!V8+'Midden-Vlaanderen'!V8+West!V8+'Zenne-Dijle'!V8</f>
        <v>0</v>
      </c>
      <c r="W8" s="25">
        <f>+Antwerpen!W8+'Halle-Vilvoorde'!W8+Imewo!W8+Kempen!W8+Limburg!W8+'Midden-Vlaanderen'!W8+West!W8+'Zenne-Dijle'!W8</f>
        <v>0</v>
      </c>
      <c r="X8" s="59">
        <f>+Antwerpen!X8+'Halle-Vilvoorde'!X8+Imewo!X8+Kempen!X8+Limburg!X8+'Midden-Vlaanderen'!X8+West!X8+'Zenne-Dijle'!X8</f>
        <v>0</v>
      </c>
      <c r="Y8" s="59">
        <f>+Antwerpen!Y8+'Halle-Vilvoorde'!Y8+Imewo!Y8+Kempen!Y8+Limburg!Y8+'Midden-Vlaanderen'!Y8+West!Y8+'Zenne-Dijle'!Y8</f>
        <v>0</v>
      </c>
      <c r="Z8" s="59">
        <f>+Antwerpen!Z8+'Halle-Vilvoorde'!Z8+Imewo!Z8+Kempen!Z8+Limburg!Z8+'Midden-Vlaanderen'!Z8+West!Z8+'Zenne-Dijle'!Z8</f>
        <v>0</v>
      </c>
      <c r="AA8" s="60">
        <f>+Antwerpen!AA8+'Halle-Vilvoorde'!AA8+Imewo!AA8+Kempen!AA8+Limburg!AA8+'Midden-Vlaanderen'!AA8+West!AA8+'Zenne-Dijle'!AA8</f>
        <v>0</v>
      </c>
    </row>
    <row r="9" spans="1:27" ht="12.75" customHeight="1" x14ac:dyDescent="0.2">
      <c r="A9" s="49" t="s">
        <v>25</v>
      </c>
      <c r="B9" s="58"/>
      <c r="C9" s="58"/>
      <c r="D9" s="58"/>
      <c r="E9" s="58"/>
      <c r="F9" s="58"/>
      <c r="G9" s="58"/>
      <c r="H9" s="58"/>
      <c r="I9" s="58"/>
      <c r="J9" s="58"/>
      <c r="K9" s="25">
        <f>+Antwerpen!K9+'Halle-Vilvoorde'!K9+Imewo!K9+Kempen!K9+Limburg!K9+'Midden-Vlaanderen'!K9+West!K9+'Zenne-Dijle'!K9</f>
        <v>47782186.844999999</v>
      </c>
      <c r="L9" s="59">
        <f>+Antwerpen!L9+'Halle-Vilvoorde'!L9+Imewo!L9+Kempen!L9+Limburg!L9+'Midden-Vlaanderen'!L9+West!L9+'Zenne-Dijle'!L9</f>
        <v>749649.66646326438</v>
      </c>
      <c r="M9" s="59">
        <f>+Antwerpen!M9+'Halle-Vilvoorde'!M9+Imewo!M9+Kempen!M9+Limburg!M9+'Midden-Vlaanderen'!M9+West!M9+'Zenne-Dijle'!M9</f>
        <v>722515.66646326438</v>
      </c>
      <c r="N9" s="59">
        <f>+Antwerpen!N9+'Halle-Vilvoorde'!N9+Imewo!N9+Kempen!N9+Limburg!N9+'Midden-Vlaanderen'!N9+West!N9+'Zenne-Dijle'!N9</f>
        <v>943208.24188981135</v>
      </c>
      <c r="O9" s="25">
        <f>+Antwerpen!O9+'Halle-Vilvoorde'!O9+Imewo!O9+Kempen!O9+Limburg!O9+'Midden-Vlaanderen'!O9+West!O9+'Zenne-Dijle'!O9</f>
        <v>48752529.086889811</v>
      </c>
      <c r="P9" s="59">
        <f>+Antwerpen!P9+'Halle-Vilvoorde'!P9+Imewo!P9+Kempen!P9+Limburg!P9+'Midden-Vlaanderen'!P9+West!P9+'Zenne-Dijle'!P9</f>
        <v>751562</v>
      </c>
      <c r="Q9" s="59">
        <f>+Antwerpen!Q9+'Halle-Vilvoorde'!Q9+Imewo!Q9+Kempen!Q9+Limburg!Q9+'Midden-Vlaanderen'!Q9+West!Q9+'Zenne-Dijle'!Q9</f>
        <v>728569</v>
      </c>
      <c r="R9" s="59">
        <f>+Antwerpen!R9+'Halle-Vilvoorde'!R9+Imewo!R9+Kempen!R9+Limburg!R9+'Midden-Vlaanderen'!R9+West!R9+'Zenne-Dijle'!R9</f>
        <v>984538</v>
      </c>
      <c r="S9" s="25">
        <f>+Antwerpen!S9+'Halle-Vilvoorde'!S9+Imewo!S9+Kempen!S9+Limburg!S9+'Midden-Vlaanderen'!S9+West!S9+'Zenne-Dijle'!S9</f>
        <v>49760060.086889811</v>
      </c>
      <c r="T9" s="59">
        <f>+Antwerpen!T9+'Halle-Vilvoorde'!T9+Imewo!T9+Kempen!T9+Limburg!T9+'Midden-Vlaanderen'!T9+West!T9+'Zenne-Dijle'!T9</f>
        <v>799835</v>
      </c>
      <c r="U9" s="59">
        <f>+Antwerpen!U9+'Halle-Vilvoorde'!U9+Imewo!U9+Kempen!U9+Limburg!U9+'Midden-Vlaanderen'!U9+West!U9+'Zenne-Dijle'!U9</f>
        <v>785985</v>
      </c>
      <c r="V9" s="59">
        <f>+Antwerpen!V9+'Halle-Vilvoorde'!V9+Imewo!V9+Kempen!V9+Limburg!V9+'Midden-Vlaanderen'!V9+West!V9+'Zenne-Dijle'!V9</f>
        <v>981746</v>
      </c>
      <c r="W9" s="25">
        <f>+Antwerpen!W9+'Halle-Vilvoorde'!W9+Imewo!W9+Kempen!W9+Limburg!W9+'Midden-Vlaanderen'!W9+West!W9+'Zenne-Dijle'!W9</f>
        <v>50755656.086889811</v>
      </c>
      <c r="X9" s="59">
        <f>+Antwerpen!X9+'Halle-Vilvoorde'!X9+Imewo!X9+Kempen!X9+Limburg!X9+'Midden-Vlaanderen'!X9+West!X9+'Zenne-Dijle'!X9</f>
        <v>772584</v>
      </c>
      <c r="Y9" s="59">
        <f>+Antwerpen!Y9+'Halle-Vilvoorde'!Y9+Imewo!Y9+Kempen!Y9+Limburg!Y9+'Midden-Vlaanderen'!Y9+West!Y9+'Zenne-Dijle'!Y9</f>
        <v>771584</v>
      </c>
      <c r="Z9" s="59">
        <f>+Antwerpen!Z9+'Halle-Vilvoorde'!Z9+Imewo!Z9+Kempen!Z9+Limburg!Z9+'Midden-Vlaanderen'!Z9+West!Z9+'Zenne-Dijle'!Z9</f>
        <v>1009952</v>
      </c>
      <c r="AA9" s="60">
        <f>+Antwerpen!AA9+'Halle-Vilvoorde'!AA9+Imewo!AA9+Kempen!AA9+Limburg!AA9+'Midden-Vlaanderen'!AA9+West!AA9+'Zenne-Dijle'!AA9</f>
        <v>51766608.086889811</v>
      </c>
    </row>
    <row r="10" spans="1:27" s="35" customFormat="1" ht="12.75" customHeight="1" x14ac:dyDescent="0.25">
      <c r="A10" s="52" t="s">
        <v>26</v>
      </c>
      <c r="B10" s="58"/>
      <c r="C10" s="58"/>
      <c r="D10" s="58"/>
      <c r="E10" s="58"/>
      <c r="F10" s="58"/>
      <c r="G10" s="58"/>
      <c r="H10" s="58"/>
      <c r="I10" s="58"/>
      <c r="J10" s="58"/>
      <c r="K10" s="25">
        <f>+Antwerpen!K10+'Halle-Vilvoorde'!K10+Imewo!K10+Kempen!K10+Limburg!K10+'Midden-Vlaanderen'!K10+West!K10+'Zenne-Dijle'!K10</f>
        <v>47853260.689999998</v>
      </c>
      <c r="L10" s="59">
        <f>+Antwerpen!L10+'Halle-Vilvoorde'!L10+Imewo!L10+Kempen!L10+Limburg!L10+'Midden-Vlaanderen'!L10+West!L10+'Zenne-Dijle'!L10</f>
        <v>749649.66646326438</v>
      </c>
      <c r="M10" s="59">
        <f>+Antwerpen!M10+'Halle-Vilvoorde'!M10+Imewo!M10+Kempen!M10+Limburg!M10+'Midden-Vlaanderen'!M10+West!M10+'Zenne-Dijle'!M10</f>
        <v>749649.66646326438</v>
      </c>
      <c r="N10" s="59">
        <f>+Antwerpen!N10+'Halle-Vilvoorde'!N10+Imewo!N10+Kempen!N10+Limburg!N10+'Midden-Vlaanderen'!N10+West!N10+'Zenne-Dijle'!N10</f>
        <v>943208.24188981135</v>
      </c>
      <c r="O10" s="25">
        <f>+Antwerpen!O10+'Halle-Vilvoorde'!O10+Imewo!O10+Kempen!O10+Limburg!O10+'Midden-Vlaanderen'!O10+West!O10+'Zenne-Dijle'!O10</f>
        <v>48796468.93188981</v>
      </c>
      <c r="P10" s="59">
        <f>+Antwerpen!P10+'Halle-Vilvoorde'!P10+Imewo!P10+Kempen!P10+Limburg!P10+'Midden-Vlaanderen'!P10+West!P10+'Zenne-Dijle'!P10</f>
        <v>751562</v>
      </c>
      <c r="Q10" s="59">
        <f>+Antwerpen!Q10+'Halle-Vilvoorde'!Q10+Imewo!Q10+Kempen!Q10+Limburg!Q10+'Midden-Vlaanderen'!Q10+West!Q10+'Zenne-Dijle'!Q10</f>
        <v>751562</v>
      </c>
      <c r="R10" s="59">
        <f>+Antwerpen!R10+'Halle-Vilvoorde'!R10+Imewo!R10+Kempen!R10+Limburg!R10+'Midden-Vlaanderen'!R10+West!R10+'Zenne-Dijle'!R10</f>
        <v>984538</v>
      </c>
      <c r="S10" s="25">
        <f>+Antwerpen!S10+'Halle-Vilvoorde'!S10+Imewo!S10+Kempen!S10+Limburg!S10+'Midden-Vlaanderen'!S10+West!S10+'Zenne-Dijle'!S10</f>
        <v>49781006.93188981</v>
      </c>
      <c r="T10" s="59">
        <f>+Antwerpen!T10+'Halle-Vilvoorde'!T10+Imewo!T10+Kempen!T10+Limburg!T10+'Midden-Vlaanderen'!T10+West!T10+'Zenne-Dijle'!T10</f>
        <v>799835</v>
      </c>
      <c r="U10" s="59">
        <f>+Antwerpen!U10+'Halle-Vilvoorde'!U10+Imewo!U10+Kempen!U10+Limburg!U10+'Midden-Vlaanderen'!U10+West!U10+'Zenne-Dijle'!U10</f>
        <v>799835</v>
      </c>
      <c r="V10" s="59">
        <f>+Antwerpen!V10+'Halle-Vilvoorde'!V10+Imewo!V10+Kempen!V10+Limburg!V10+'Midden-Vlaanderen'!V10+West!V10+'Zenne-Dijle'!V10</f>
        <v>981746</v>
      </c>
      <c r="W10" s="25">
        <f>+Antwerpen!W10+'Halle-Vilvoorde'!W10+Imewo!W10+Kempen!W10+Limburg!W10+'Midden-Vlaanderen'!W10+West!W10+'Zenne-Dijle'!W10</f>
        <v>50762752.93188981</v>
      </c>
      <c r="X10" s="59">
        <f>+Antwerpen!X10+'Halle-Vilvoorde'!X10+Imewo!X10+Kempen!X10+Limburg!X10+'Midden-Vlaanderen'!X10+West!X10+'Zenne-Dijle'!X10</f>
        <v>772584</v>
      </c>
      <c r="Y10" s="59">
        <f>+Antwerpen!Y10+'Halle-Vilvoorde'!Y10+Imewo!Y10+Kempen!Y10+Limburg!Y10+'Midden-Vlaanderen'!Y10+West!Y10+'Zenne-Dijle'!Y10</f>
        <v>772584</v>
      </c>
      <c r="Z10" s="59">
        <f>+Antwerpen!Z10+'Halle-Vilvoorde'!Z10+Imewo!Z10+Kempen!Z10+Limburg!Z10+'Midden-Vlaanderen'!Z10+West!Z10+'Zenne-Dijle'!Z10</f>
        <v>1009952</v>
      </c>
      <c r="AA10" s="60">
        <f>+Antwerpen!AA10+'Halle-Vilvoorde'!AA10+Imewo!AA10+Kempen!AA10+Limburg!AA10+'Midden-Vlaanderen'!AA10+West!AA10+'Zenne-Dijle'!AA10</f>
        <v>51772704.93188981</v>
      </c>
    </row>
    <row r="11" spans="1:27" ht="12.75" customHeight="1" x14ac:dyDescent="0.25">
      <c r="A11" s="45" t="s">
        <v>27</v>
      </c>
      <c r="B11" s="58"/>
      <c r="C11" s="58"/>
      <c r="D11" s="58"/>
      <c r="E11" s="58"/>
      <c r="F11" s="58"/>
      <c r="G11" s="58"/>
      <c r="H11" s="58"/>
      <c r="I11" s="58"/>
      <c r="J11" s="58"/>
      <c r="K11" s="26"/>
      <c r="L11" s="54"/>
      <c r="M11" s="54"/>
      <c r="N11" s="54"/>
      <c r="O11" s="47"/>
      <c r="P11" s="54"/>
      <c r="Q11" s="54"/>
      <c r="R11" s="54"/>
      <c r="S11" s="47"/>
      <c r="T11" s="54"/>
      <c r="U11" s="54"/>
      <c r="V11" s="54"/>
      <c r="W11" s="47"/>
      <c r="X11" s="54"/>
      <c r="Y11" s="54"/>
      <c r="Z11" s="54"/>
      <c r="AA11" s="47"/>
    </row>
    <row r="12" spans="1:27" ht="12.65" customHeight="1" x14ac:dyDescent="0.2">
      <c r="A12" s="49" t="s">
        <v>23</v>
      </c>
      <c r="B12" s="58"/>
      <c r="C12" s="58"/>
      <c r="D12" s="58"/>
      <c r="E12" s="58"/>
      <c r="F12" s="58"/>
      <c r="G12" s="58"/>
      <c r="H12" s="58"/>
      <c r="I12" s="58"/>
      <c r="J12" s="58"/>
      <c r="K12" s="25">
        <f>+Antwerpen!K12+'Halle-Vilvoorde'!K12+Imewo!K12+Kempen!K12+Limburg!K12+'Midden-Vlaanderen'!K12+West!K12+'Zenne-Dijle'!K12</f>
        <v>164361.91500000001</v>
      </c>
      <c r="L12" s="59">
        <f>+Antwerpen!L12+'Halle-Vilvoorde'!L12+Imewo!L12+Kempen!L12+Limburg!L12+'Midden-Vlaanderen'!L12+West!L12+'Zenne-Dijle'!L12</f>
        <v>0</v>
      </c>
      <c r="M12" s="59">
        <f>+Antwerpen!M12+'Halle-Vilvoorde'!M12+Imewo!M12+Kempen!M12+Limburg!M12+'Midden-Vlaanderen'!M12+West!M12+'Zenne-Dijle'!M12</f>
        <v>51483</v>
      </c>
      <c r="N12" s="59">
        <f>+Antwerpen!N12+'Halle-Vilvoorde'!N12+Imewo!N12+Kempen!N12+Limburg!N12+'Midden-Vlaanderen'!N12+West!N12+'Zenne-Dijle'!N12</f>
        <v>0</v>
      </c>
      <c r="O12" s="25">
        <f>+Antwerpen!O12+'Halle-Vilvoorde'!O12+Imewo!O12+Kempen!O12+Limburg!O12+'Midden-Vlaanderen'!O12+West!O12+'Zenne-Dijle'!O12</f>
        <v>112878.91500000004</v>
      </c>
      <c r="P12" s="59">
        <f>+Antwerpen!P12+'Halle-Vilvoorde'!P12+Imewo!P12+Kempen!P12+Limburg!P12+'Midden-Vlaanderen'!P12+West!P12+'Zenne-Dijle'!P12</f>
        <v>0</v>
      </c>
      <c r="Q12" s="59">
        <f>+Antwerpen!Q12+'Halle-Vilvoorde'!Q12+Imewo!Q12+Kempen!Q12+Limburg!Q12+'Midden-Vlaanderen'!Q12+West!Q12+'Zenne-Dijle'!Q12</f>
        <v>43396</v>
      </c>
      <c r="R12" s="59">
        <f>+Antwerpen!R12+'Halle-Vilvoorde'!R12+Imewo!R12+Kempen!R12+Limburg!R12+'Midden-Vlaanderen'!R12+West!R12+'Zenne-Dijle'!R12</f>
        <v>0</v>
      </c>
      <c r="S12" s="25">
        <f>+Antwerpen!S12+'Halle-Vilvoorde'!S12+Imewo!S12+Kempen!S12+Limburg!S12+'Midden-Vlaanderen'!S12+West!S12+'Zenne-Dijle'!S12</f>
        <v>69482.915000000037</v>
      </c>
      <c r="T12" s="59">
        <f>+Antwerpen!T12+'Halle-Vilvoorde'!T12+Imewo!T12+Kempen!T12+Limburg!T12+'Midden-Vlaanderen'!T12+West!T12+'Zenne-Dijle'!T12</f>
        <v>0</v>
      </c>
      <c r="U12" s="59">
        <f>+Antwerpen!U12+'Halle-Vilvoorde'!U12+Imewo!U12+Kempen!U12+Limburg!U12+'Midden-Vlaanderen'!U12+West!U12+'Zenne-Dijle'!U12</f>
        <v>30309</v>
      </c>
      <c r="V12" s="59">
        <f>+Antwerpen!V12+'Halle-Vilvoorde'!V12+Imewo!V12+Kempen!V12+Limburg!V12+'Midden-Vlaanderen'!V12+West!V12+'Zenne-Dijle'!V12</f>
        <v>0</v>
      </c>
      <c r="W12" s="25">
        <f>+Antwerpen!W12+'Halle-Vilvoorde'!W12+Imewo!W12+Kempen!W12+Limburg!W12+'Midden-Vlaanderen'!W12+West!W12+'Zenne-Dijle'!W12</f>
        <v>39173.91500000003</v>
      </c>
      <c r="X12" s="59">
        <f>+Antwerpen!X12+'Halle-Vilvoorde'!X12+Imewo!X12+Kempen!X12+Limburg!X12+'Midden-Vlaanderen'!X12+West!X12+'Zenne-Dijle'!X12</f>
        <v>0</v>
      </c>
      <c r="Y12" s="59">
        <f>+Antwerpen!Y12+'Halle-Vilvoorde'!Y12+Imewo!Y12+Kempen!Y12+Limburg!Y12+'Midden-Vlaanderen'!Y12+West!Y12+'Zenne-Dijle'!Y12</f>
        <v>28000</v>
      </c>
      <c r="Z12" s="59">
        <f>+Antwerpen!Z12+'Halle-Vilvoorde'!Z12+Imewo!Z12+Kempen!Z12+Limburg!Z12+'Midden-Vlaanderen'!Z12+West!Z12+'Zenne-Dijle'!Z12</f>
        <v>0</v>
      </c>
      <c r="AA12" s="60">
        <f>+Antwerpen!AA12+'Halle-Vilvoorde'!AA12+Imewo!AA12+Kempen!AA12+Limburg!AA12+'Midden-Vlaanderen'!AA12+West!AA12+'Zenne-Dijle'!AA12</f>
        <v>11173.915000000034</v>
      </c>
    </row>
    <row r="13" spans="1:27" ht="12.75" customHeight="1" x14ac:dyDescent="0.2">
      <c r="A13" s="49" t="s">
        <v>24</v>
      </c>
      <c r="B13" s="58"/>
      <c r="C13" s="58"/>
      <c r="D13" s="58"/>
      <c r="E13" s="58"/>
      <c r="F13" s="58"/>
      <c r="G13" s="58"/>
      <c r="H13" s="58"/>
      <c r="I13" s="58"/>
      <c r="J13" s="58"/>
      <c r="K13" s="25">
        <f>+Antwerpen!K13+'Halle-Vilvoorde'!K13+Imewo!K13+Kempen!K13+Limburg!K13+'Midden-Vlaanderen'!K13+West!K13+'Zenne-Dijle'!K13</f>
        <v>20824419.07100001</v>
      </c>
      <c r="L13" s="59">
        <f>+Antwerpen!L13+'Halle-Vilvoorde'!L13+Imewo!L13+Kempen!L13+Limburg!L13+'Midden-Vlaanderen'!L13+West!L13+'Zenne-Dijle'!L13</f>
        <v>71346.589830767814</v>
      </c>
      <c r="M13" s="59">
        <f>+Antwerpen!M13+'Halle-Vilvoorde'!M13+Imewo!M13+Kempen!M13+Limburg!M13+'Midden-Vlaanderen'!M13+West!M13+'Zenne-Dijle'!M13</f>
        <v>141284.93012825534</v>
      </c>
      <c r="N13" s="59">
        <f>+Antwerpen!N13+'Halle-Vilvoorde'!N13+Imewo!N13+Kempen!N13+Limburg!N13+'Midden-Vlaanderen'!N13+West!N13+'Zenne-Dijle'!N13</f>
        <v>467415.94893199339</v>
      </c>
      <c r="O13" s="25">
        <f>+Antwerpen!O13+'Halle-Vilvoorde'!O13+Imewo!O13+Kempen!O13+Limburg!O13+'Midden-Vlaanderen'!O13+West!O13+'Zenne-Dijle'!O13</f>
        <v>21221896.679634515</v>
      </c>
      <c r="P13" s="59">
        <f>+Antwerpen!P13+'Halle-Vilvoorde'!P13+Imewo!P13+Kempen!P13+Limburg!P13+'Midden-Vlaanderen'!P13+West!P13+'Zenne-Dijle'!P13</f>
        <v>60782</v>
      </c>
      <c r="Q13" s="59">
        <f>+Antwerpen!Q13+'Halle-Vilvoorde'!Q13+Imewo!Q13+Kempen!Q13+Limburg!Q13+'Midden-Vlaanderen'!Q13+West!Q13+'Zenne-Dijle'!Q13</f>
        <v>131275</v>
      </c>
      <c r="R13" s="59">
        <f>+Antwerpen!R13+'Halle-Vilvoorde'!R13+Imewo!R13+Kempen!R13+Limburg!R13+'Midden-Vlaanderen'!R13+West!R13+'Zenne-Dijle'!R13</f>
        <v>262232</v>
      </c>
      <c r="S13" s="25">
        <f>+Antwerpen!S13+'Halle-Vilvoorde'!S13+Imewo!S13+Kempen!S13+Limburg!S13+'Midden-Vlaanderen'!S13+West!S13+'Zenne-Dijle'!S13</f>
        <v>21413635.679634515</v>
      </c>
      <c r="T13" s="59">
        <f>+Antwerpen!T13+'Halle-Vilvoorde'!T13+Imewo!T13+Kempen!T13+Limburg!T13+'Midden-Vlaanderen'!T13+West!T13+'Zenne-Dijle'!T13</f>
        <v>56024</v>
      </c>
      <c r="U13" s="59">
        <f>+Antwerpen!U13+'Halle-Vilvoorde'!U13+Imewo!U13+Kempen!U13+Limburg!U13+'Midden-Vlaanderen'!U13+West!U13+'Zenne-Dijle'!U13</f>
        <v>139604</v>
      </c>
      <c r="V13" s="59">
        <f>+Antwerpen!V13+'Halle-Vilvoorde'!V13+Imewo!V13+Kempen!V13+Limburg!V13+'Midden-Vlaanderen'!V13+West!V13+'Zenne-Dijle'!V13</f>
        <v>265732</v>
      </c>
      <c r="W13" s="25">
        <f>+Antwerpen!W13+'Halle-Vilvoorde'!W13+Imewo!W13+Kempen!W13+Limburg!W13+'Midden-Vlaanderen'!W13+West!W13+'Zenne-Dijle'!W13</f>
        <v>21595787.679634515</v>
      </c>
      <c r="X13" s="59">
        <f>+Antwerpen!X13+'Halle-Vilvoorde'!X13+Imewo!X13+Kempen!X13+Limburg!X13+'Midden-Vlaanderen'!X13+West!X13+'Zenne-Dijle'!X13</f>
        <v>31859</v>
      </c>
      <c r="Y13" s="59">
        <f>+Antwerpen!Y13+'Halle-Vilvoorde'!Y13+Imewo!Y13+Kempen!Y13+Limburg!Y13+'Midden-Vlaanderen'!Y13+West!Y13+'Zenne-Dijle'!Y13</f>
        <v>117748</v>
      </c>
      <c r="Z13" s="59">
        <f>+Antwerpen!Z13+'Halle-Vilvoorde'!Z13+Imewo!Z13+Kempen!Z13+Limburg!Z13+'Midden-Vlaanderen'!Z13+West!Z13+'Zenne-Dijle'!Z13</f>
        <v>278772</v>
      </c>
      <c r="AA13" s="60">
        <f>+Antwerpen!AA13+'Halle-Vilvoorde'!AA13+Imewo!AA13+Kempen!AA13+Limburg!AA13+'Midden-Vlaanderen'!AA13+West!AA13+'Zenne-Dijle'!AA13</f>
        <v>21788670.679634515</v>
      </c>
    </row>
    <row r="14" spans="1:27" ht="12.75" customHeight="1" x14ac:dyDescent="0.2">
      <c r="A14" s="49" t="s">
        <v>25</v>
      </c>
      <c r="B14" s="58"/>
      <c r="C14" s="58"/>
      <c r="D14" s="58"/>
      <c r="E14" s="58"/>
      <c r="F14" s="58"/>
      <c r="G14" s="58"/>
      <c r="H14" s="58"/>
      <c r="I14" s="58"/>
      <c r="J14" s="58"/>
      <c r="K14" s="25">
        <f>+Antwerpen!K14+'Halle-Vilvoorde'!K14+Imewo!K14+Kempen!K14+Limburg!K14+'Midden-Vlaanderen'!K14+West!K14+'Zenne-Dijle'!K14</f>
        <v>70320098.531000003</v>
      </c>
      <c r="L14" s="59">
        <f>+Antwerpen!L14+'Halle-Vilvoorde'!L14+Imewo!L14+Kempen!L14+Limburg!L14+'Midden-Vlaanderen'!L14+West!L14+'Zenne-Dijle'!L14</f>
        <v>672009.50189736532</v>
      </c>
      <c r="M14" s="59">
        <f>+Antwerpen!M14+'Halle-Vilvoorde'!M14+Imewo!M14+Kempen!M14+Limburg!M14+'Midden-Vlaanderen'!M14+West!M14+'Zenne-Dijle'!M14</f>
        <v>550588.16159987776</v>
      </c>
      <c r="N14" s="59">
        <f>+Antwerpen!N14+'Halle-Vilvoorde'!N14+Imewo!N14+Kempen!N14+Limburg!N14+'Midden-Vlaanderen'!N14+West!N14+'Zenne-Dijle'!N14</f>
        <v>2631289.2100921394</v>
      </c>
      <c r="O14" s="25">
        <f>+Antwerpen!O14+'Halle-Vilvoorde'!O14+Imewo!O14+Kempen!O14+Limburg!O14+'Midden-Vlaanderen'!O14+West!O14+'Zenne-Dijle'!O14</f>
        <v>73072809.081389636</v>
      </c>
      <c r="P14" s="59">
        <f>+Antwerpen!P14+'Halle-Vilvoorde'!P14+Imewo!P14+Kempen!P14+Limburg!P14+'Midden-Vlaanderen'!P14+West!P14+'Zenne-Dijle'!P14</f>
        <v>667501</v>
      </c>
      <c r="Q14" s="59">
        <f>+Antwerpen!Q14+'Halle-Vilvoorde'!Q14+Imewo!Q14+Kempen!Q14+Limburg!Q14+'Midden-Vlaanderen'!Q14+West!Q14+'Zenne-Dijle'!Q14</f>
        <v>553612</v>
      </c>
      <c r="R14" s="59">
        <f>+Antwerpen!R14+'Halle-Vilvoorde'!R14+Imewo!R14+Kempen!R14+Limburg!R14+'Midden-Vlaanderen'!R14+West!R14+'Zenne-Dijle'!R14</f>
        <v>2394356</v>
      </c>
      <c r="S14" s="25">
        <f>+Antwerpen!S14+'Halle-Vilvoorde'!S14+Imewo!S14+Kempen!S14+Limburg!S14+'Midden-Vlaanderen'!S14+West!S14+'Zenne-Dijle'!S14</f>
        <v>75581054.081389636</v>
      </c>
      <c r="T14" s="59">
        <f>+Antwerpen!T14+'Halle-Vilvoorde'!T14+Imewo!T14+Kempen!T14+Limburg!T14+'Midden-Vlaanderen'!T14+West!T14+'Zenne-Dijle'!T14</f>
        <v>668457</v>
      </c>
      <c r="U14" s="59">
        <f>+Antwerpen!U14+'Halle-Vilvoorde'!U14+Imewo!U14+Kempen!U14+Limburg!U14+'Midden-Vlaanderen'!U14+West!U14+'Zenne-Dijle'!U14</f>
        <v>554568</v>
      </c>
      <c r="V14" s="59">
        <f>+Antwerpen!V14+'Halle-Vilvoorde'!V14+Imewo!V14+Kempen!V14+Limburg!V14+'Midden-Vlaanderen'!V14+West!V14+'Zenne-Dijle'!V14</f>
        <v>2371759</v>
      </c>
      <c r="W14" s="25">
        <f>+Antwerpen!W14+'Halle-Vilvoorde'!W14+Imewo!W14+Kempen!W14+Limburg!W14+'Midden-Vlaanderen'!W14+West!W14+'Zenne-Dijle'!W14</f>
        <v>78066702.081389636</v>
      </c>
      <c r="X14" s="59">
        <f>+Antwerpen!X14+'Halle-Vilvoorde'!X14+Imewo!X14+Kempen!X14+Limburg!X14+'Midden-Vlaanderen'!X14+West!X14+'Zenne-Dijle'!X14</f>
        <v>668457</v>
      </c>
      <c r="Y14" s="59">
        <f>+Antwerpen!Y14+'Halle-Vilvoorde'!Y14+Imewo!Y14+Kempen!Y14+Limburg!Y14+'Midden-Vlaanderen'!Y14+West!Y14+'Zenne-Dijle'!Y14</f>
        <v>554568</v>
      </c>
      <c r="Z14" s="59">
        <f>+Antwerpen!Z14+'Halle-Vilvoorde'!Z14+Imewo!Z14+Kempen!Z14+Limburg!Z14+'Midden-Vlaanderen'!Z14+West!Z14+'Zenne-Dijle'!Z14</f>
        <v>2329882</v>
      </c>
      <c r="AA14" s="60">
        <f>+Antwerpen!AA14+'Halle-Vilvoorde'!AA14+Imewo!AA14+Kempen!AA14+Limburg!AA14+'Midden-Vlaanderen'!AA14+West!AA14+'Zenne-Dijle'!AA14</f>
        <v>80510473.081389636</v>
      </c>
    </row>
    <row r="15" spans="1:27" ht="12.75" customHeight="1" x14ac:dyDescent="0.2">
      <c r="A15" s="49" t="s">
        <v>28</v>
      </c>
      <c r="B15" s="58"/>
      <c r="C15" s="58"/>
      <c r="D15" s="58"/>
      <c r="E15" s="58"/>
      <c r="F15" s="58"/>
      <c r="G15" s="58"/>
      <c r="H15" s="58"/>
      <c r="I15" s="58"/>
      <c r="J15" s="58"/>
      <c r="K15" s="25">
        <f>+Antwerpen!K15+'Halle-Vilvoorde'!K15+Imewo!K15+Kempen!K15+Limburg!K15+'Midden-Vlaanderen'!K15+West!K15+'Zenne-Dijle'!K15</f>
        <v>1051450.6210243197</v>
      </c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</row>
    <row r="16" spans="1:27" ht="12.75" customHeight="1" x14ac:dyDescent="0.2">
      <c r="A16" s="49" t="s">
        <v>29</v>
      </c>
      <c r="B16" s="58"/>
      <c r="C16" s="58"/>
      <c r="D16" s="58"/>
      <c r="E16" s="58"/>
      <c r="F16" s="58"/>
      <c r="G16" s="58"/>
      <c r="H16" s="58"/>
      <c r="I16" s="58"/>
      <c r="J16" s="58"/>
      <c r="K16" s="25">
        <f>+Antwerpen!K16+'Halle-Vilvoorde'!K16+Imewo!K16+Kempen!K16+Limburg!K16+'Midden-Vlaanderen'!K16+West!K16+'Zenne-Dijle'!K16</f>
        <v>17049591.30997568</v>
      </c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</row>
    <row r="17" spans="1:27" ht="12.75" customHeight="1" x14ac:dyDescent="0.2">
      <c r="A17" s="49" t="s">
        <v>30</v>
      </c>
      <c r="B17" s="58"/>
      <c r="C17" s="58"/>
      <c r="D17" s="58"/>
      <c r="E17" s="58"/>
      <c r="F17" s="58"/>
      <c r="G17" s="58"/>
      <c r="H17" s="58"/>
      <c r="I17" s="58"/>
      <c r="J17" s="58"/>
      <c r="K17" s="25">
        <f>+Antwerpen!K17+'Halle-Vilvoorde'!K17+Imewo!K17+Kempen!K17+Limburg!K17+'Midden-Vlaanderen'!K17+West!K17+'Zenne-Dijle'!K17</f>
        <v>73207837.592999995</v>
      </c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</row>
    <row r="18" spans="1:27" s="35" customFormat="1" ht="12.75" customHeight="1" x14ac:dyDescent="0.25">
      <c r="A18" s="52" t="s">
        <v>31</v>
      </c>
      <c r="B18" s="58"/>
      <c r="C18" s="58"/>
      <c r="D18" s="58"/>
      <c r="E18" s="58"/>
      <c r="F18" s="58"/>
      <c r="G18" s="58"/>
      <c r="H18" s="58"/>
      <c r="I18" s="58"/>
      <c r="J18" s="58"/>
      <c r="K18" s="25">
        <f>+Antwerpen!K18+'Halle-Vilvoorde'!K18+Imewo!K18+Kempen!K18+Limburg!K18+'Midden-Vlaanderen'!K18+West!K18+'Zenne-Dijle'!K18</f>
        <v>91308879.51700002</v>
      </c>
      <c r="L18" s="59">
        <f>+Antwerpen!L18+'Halle-Vilvoorde'!L18+Imewo!L18+Kempen!L18+Limburg!L18+'Midden-Vlaanderen'!L18+West!L18+'Zenne-Dijle'!L18</f>
        <v>743356.09172813315</v>
      </c>
      <c r="M18" s="59">
        <f>+Antwerpen!M18+'Halle-Vilvoorde'!M18+Imewo!M18+Kempen!M18+Limburg!M18+'Midden-Vlaanderen'!M18+West!M18+'Zenne-Dijle'!M18</f>
        <v>743356.09172813315</v>
      </c>
      <c r="N18" s="59">
        <f>+Antwerpen!N18+'Halle-Vilvoorde'!N18+Imewo!N18+Kempen!N18+Limburg!N18+'Midden-Vlaanderen'!N18+West!N18+'Zenne-Dijle'!N18</f>
        <v>3098705.1590241333</v>
      </c>
      <c r="O18" s="25">
        <f>+Antwerpen!O18+'Halle-Vilvoorde'!O18+Imewo!O18+Kempen!O18+Limburg!O18+'Midden-Vlaanderen'!O18+West!O18+'Zenne-Dijle'!O18</f>
        <v>94407584.676024139</v>
      </c>
      <c r="P18" s="59">
        <f>+Antwerpen!P18+'Halle-Vilvoorde'!P18+Imewo!P18+Kempen!P18+Limburg!P18+'Midden-Vlaanderen'!P18+West!P18+'Zenne-Dijle'!P18</f>
        <v>728283</v>
      </c>
      <c r="Q18" s="59">
        <f>+Antwerpen!Q18+'Halle-Vilvoorde'!Q18+Imewo!Q18+Kempen!Q18+Limburg!Q18+'Midden-Vlaanderen'!Q18+West!Q18+'Zenne-Dijle'!Q18</f>
        <v>728283</v>
      </c>
      <c r="R18" s="59">
        <f>+Antwerpen!R18+'Halle-Vilvoorde'!R18+Imewo!R18+Kempen!R18+Limburg!R18+'Midden-Vlaanderen'!R18+West!R18+'Zenne-Dijle'!R18</f>
        <v>2656588</v>
      </c>
      <c r="S18" s="25">
        <f>+Antwerpen!S18+'Halle-Vilvoorde'!S18+Imewo!S18+Kempen!S18+Limburg!S18+'Midden-Vlaanderen'!S18+West!S18+'Zenne-Dijle'!S18</f>
        <v>97064172.676024139</v>
      </c>
      <c r="T18" s="59">
        <f>+Antwerpen!T18+'Halle-Vilvoorde'!T18+Imewo!T18+Kempen!T18+Limburg!T18+'Midden-Vlaanderen'!T18+West!T18+'Zenne-Dijle'!T18</f>
        <v>724481</v>
      </c>
      <c r="U18" s="59">
        <f>+Antwerpen!U18+'Halle-Vilvoorde'!U18+Imewo!U18+Kempen!U18+Limburg!U18+'Midden-Vlaanderen'!U18+West!U18+'Zenne-Dijle'!U18</f>
        <v>724481</v>
      </c>
      <c r="V18" s="59">
        <f>+Antwerpen!V18+'Halle-Vilvoorde'!V18+Imewo!V18+Kempen!V18+Limburg!V18+'Midden-Vlaanderen'!V18+West!V18+'Zenne-Dijle'!V18</f>
        <v>2637491</v>
      </c>
      <c r="W18" s="25">
        <f>+Antwerpen!W18+'Halle-Vilvoorde'!W18+Imewo!W18+Kempen!W18+Limburg!W18+'Midden-Vlaanderen'!W18+West!W18+'Zenne-Dijle'!W18</f>
        <v>99701663.676024169</v>
      </c>
      <c r="X18" s="59">
        <f>+Antwerpen!X18+'Halle-Vilvoorde'!X18+Imewo!X18+Kempen!X18+Limburg!X18+'Midden-Vlaanderen'!X18+West!X18+'Zenne-Dijle'!X18</f>
        <v>700316</v>
      </c>
      <c r="Y18" s="59">
        <f>+Antwerpen!Y18+'Halle-Vilvoorde'!Y18+Imewo!Y18+Kempen!Y18+Limburg!Y18+'Midden-Vlaanderen'!Y18+West!Y18+'Zenne-Dijle'!Y18</f>
        <v>700316</v>
      </c>
      <c r="Z18" s="59">
        <f>+Antwerpen!Z18+'Halle-Vilvoorde'!Z18+Imewo!Z18+Kempen!Z18+Limburg!Z18+'Midden-Vlaanderen'!Z18+West!Z18+'Zenne-Dijle'!Z18</f>
        <v>2608654</v>
      </c>
      <c r="AA18" s="60">
        <f>+Antwerpen!AA18+'Halle-Vilvoorde'!AA18+Imewo!AA18+Kempen!AA18+Limburg!AA18+'Midden-Vlaanderen'!AA18+West!AA18+'Zenne-Dijle'!AA18</f>
        <v>102310317.67602417</v>
      </c>
    </row>
    <row r="19" spans="1:27" ht="12.75" customHeight="1" x14ac:dyDescent="0.25">
      <c r="A19" s="45" t="s">
        <v>32</v>
      </c>
      <c r="B19" s="58"/>
      <c r="C19" s="58"/>
      <c r="D19" s="58"/>
      <c r="E19" s="58"/>
      <c r="F19" s="58"/>
      <c r="G19" s="58"/>
      <c r="H19" s="58"/>
      <c r="I19" s="58"/>
      <c r="J19" s="58"/>
      <c r="K19" s="26"/>
      <c r="L19" s="48"/>
      <c r="M19" s="48"/>
      <c r="N19" s="48"/>
      <c r="O19" s="47"/>
      <c r="P19" s="48"/>
      <c r="Q19" s="48"/>
      <c r="R19" s="48"/>
      <c r="S19" s="46"/>
      <c r="T19" s="48"/>
      <c r="U19" s="48"/>
      <c r="V19" s="48"/>
      <c r="W19" s="46"/>
      <c r="X19" s="48"/>
      <c r="Y19" s="48"/>
      <c r="Z19" s="48"/>
      <c r="AA19" s="46"/>
    </row>
    <row r="20" spans="1:27" ht="12.75" customHeight="1" x14ac:dyDescent="0.2">
      <c r="A20" s="49" t="s">
        <v>33</v>
      </c>
      <c r="B20" s="58"/>
      <c r="C20" s="58"/>
      <c r="D20" s="58"/>
      <c r="E20" s="58"/>
      <c r="F20" s="58"/>
      <c r="G20" s="58"/>
      <c r="H20" s="58"/>
      <c r="I20" s="58"/>
      <c r="J20" s="58"/>
      <c r="K20" s="25">
        <f>+Antwerpen!K20+'Halle-Vilvoorde'!K20+Imewo!K20+Kempen!K20+Limburg!K20+'Midden-Vlaanderen'!K20+West!K20+'Zenne-Dijle'!K20</f>
        <v>265</v>
      </c>
      <c r="L20" s="59">
        <f>+Antwerpen!L20+'Halle-Vilvoorde'!L20+Imewo!L20+Kempen!L20+Limburg!L20+'Midden-Vlaanderen'!L20+West!L20+'Zenne-Dijle'!L20</f>
        <v>6</v>
      </c>
      <c r="M20" s="59">
        <f>+Antwerpen!M20+'Halle-Vilvoorde'!M20+Imewo!M20+Kempen!M20+Limburg!M20+'Midden-Vlaanderen'!M20+West!M20+'Zenne-Dijle'!M20</f>
        <v>6</v>
      </c>
      <c r="N20" s="59">
        <f>+Antwerpen!N20+'Halle-Vilvoorde'!N20+Imewo!N20+Kempen!N20+Limburg!N20+'Midden-Vlaanderen'!N20+West!N20+'Zenne-Dijle'!N20</f>
        <v>2</v>
      </c>
      <c r="O20" s="25">
        <f>+Antwerpen!O20+'Halle-Vilvoorde'!O20+Imewo!O20+Kempen!O20+Limburg!O20+'Midden-Vlaanderen'!O20+West!O20+'Zenne-Dijle'!O20</f>
        <v>267</v>
      </c>
      <c r="P20" s="59">
        <f>+Antwerpen!P20+'Halle-Vilvoorde'!P20+Imewo!P20+Kempen!P20+Limburg!P20+'Midden-Vlaanderen'!P20+West!P20+'Zenne-Dijle'!P20</f>
        <v>12</v>
      </c>
      <c r="Q20" s="59">
        <f>+Antwerpen!Q20+'Halle-Vilvoorde'!Q20+Imewo!Q20+Kempen!Q20+Limburg!Q20+'Midden-Vlaanderen'!Q20+West!Q20+'Zenne-Dijle'!Q20</f>
        <v>12</v>
      </c>
      <c r="R20" s="59">
        <f>+Antwerpen!R20+'Halle-Vilvoorde'!R20+Imewo!R20+Kempen!R20+Limburg!R20+'Midden-Vlaanderen'!R20+West!R20+'Zenne-Dijle'!R20</f>
        <v>5</v>
      </c>
      <c r="S20" s="25">
        <f>+Antwerpen!S20+'Halle-Vilvoorde'!S20+Imewo!S20+Kempen!S20+Limburg!S20+'Midden-Vlaanderen'!S20+West!S20+'Zenne-Dijle'!S20</f>
        <v>272</v>
      </c>
      <c r="T20" s="59">
        <f>+Antwerpen!T20+'Halle-Vilvoorde'!T20+Imewo!T20+Kempen!T20+Limburg!T20+'Midden-Vlaanderen'!T20+West!T20+'Zenne-Dijle'!T20</f>
        <v>8</v>
      </c>
      <c r="U20" s="59">
        <f>+Antwerpen!U20+'Halle-Vilvoorde'!U20+Imewo!U20+Kempen!U20+Limburg!U20+'Midden-Vlaanderen'!U20+West!U20+'Zenne-Dijle'!U20</f>
        <v>8</v>
      </c>
      <c r="V20" s="59">
        <f>+Antwerpen!V20+'Halle-Vilvoorde'!V20+Imewo!V20+Kempen!V20+Limburg!V20+'Midden-Vlaanderen'!V20+West!V20+'Zenne-Dijle'!V20</f>
        <v>4</v>
      </c>
      <c r="W20" s="25">
        <f>+Antwerpen!W20+'Halle-Vilvoorde'!W20+Imewo!W20+Kempen!W20+Limburg!W20+'Midden-Vlaanderen'!W20+West!W20+'Zenne-Dijle'!W20</f>
        <v>276</v>
      </c>
      <c r="X20" s="59">
        <f>+Antwerpen!X20+'Halle-Vilvoorde'!X20+Imewo!X20+Kempen!X20+Limburg!X20+'Midden-Vlaanderen'!X20+West!X20+'Zenne-Dijle'!X20</f>
        <v>7</v>
      </c>
      <c r="Y20" s="59">
        <f>+Antwerpen!Y20+'Halle-Vilvoorde'!Y20+Imewo!Y20+Kempen!Y20+Limburg!Y20+'Midden-Vlaanderen'!Y20+West!Y20+'Zenne-Dijle'!Y20</f>
        <v>7</v>
      </c>
      <c r="Z20" s="59">
        <f>+Antwerpen!Z20+'Halle-Vilvoorde'!Z20+Imewo!Z20+Kempen!Z20+Limburg!Z20+'Midden-Vlaanderen'!Z20+West!Z20+'Zenne-Dijle'!Z20</f>
        <v>0</v>
      </c>
      <c r="AA20" s="60">
        <f>+Antwerpen!AA20+'Halle-Vilvoorde'!AA20+Imewo!AA20+Kempen!AA20+Limburg!AA20+'Midden-Vlaanderen'!AA20+West!AA20+'Zenne-Dijle'!AA20</f>
        <v>276</v>
      </c>
    </row>
    <row r="21" spans="1:27" ht="12.75" customHeight="1" x14ac:dyDescent="0.2">
      <c r="A21" s="49" t="s">
        <v>34</v>
      </c>
      <c r="B21" s="58"/>
      <c r="C21" s="58"/>
      <c r="D21" s="58"/>
      <c r="E21" s="58"/>
      <c r="F21" s="58"/>
      <c r="G21" s="58"/>
      <c r="H21" s="58"/>
      <c r="I21" s="58"/>
      <c r="J21" s="58"/>
      <c r="K21" s="25">
        <f>+Antwerpen!K21+'Halle-Vilvoorde'!K21+Imewo!K21+Kempen!K21+Limburg!K21+'Midden-Vlaanderen'!K21+West!K21+'Zenne-Dijle'!K21</f>
        <v>851</v>
      </c>
      <c r="L21" s="59">
        <f>+Antwerpen!L21+'Halle-Vilvoorde'!L21+Imewo!L21+Kempen!L21+Limburg!L21+'Midden-Vlaanderen'!L21+West!L21+'Zenne-Dijle'!L21</f>
        <v>18</v>
      </c>
      <c r="M21" s="59">
        <f>+Antwerpen!M21+'Halle-Vilvoorde'!M21+Imewo!M21+Kempen!M21+Limburg!M21+'Midden-Vlaanderen'!M21+West!M21+'Zenne-Dijle'!M21</f>
        <v>18</v>
      </c>
      <c r="N21" s="59">
        <f>+Antwerpen!N21+'Halle-Vilvoorde'!N21+Imewo!N21+Kempen!N21+Limburg!N21+'Midden-Vlaanderen'!N21+West!N21+'Zenne-Dijle'!N21</f>
        <v>11</v>
      </c>
      <c r="O21" s="25">
        <f>+Antwerpen!O21+'Halle-Vilvoorde'!O21+Imewo!O21+Kempen!O21+Limburg!O21+'Midden-Vlaanderen'!O21+West!O21+'Zenne-Dijle'!O21</f>
        <v>862</v>
      </c>
      <c r="P21" s="59">
        <f>+Antwerpen!P21+'Halle-Vilvoorde'!P21+Imewo!P21+Kempen!P21+Limburg!P21+'Midden-Vlaanderen'!P21+West!P21+'Zenne-Dijle'!P21</f>
        <v>23</v>
      </c>
      <c r="Q21" s="59">
        <f>+Antwerpen!Q21+'Halle-Vilvoorde'!Q21+Imewo!Q21+Kempen!Q21+Limburg!Q21+'Midden-Vlaanderen'!Q21+West!Q21+'Zenne-Dijle'!Q21</f>
        <v>23</v>
      </c>
      <c r="R21" s="59">
        <f>+Antwerpen!R21+'Halle-Vilvoorde'!R21+Imewo!R21+Kempen!R21+Limburg!R21+'Midden-Vlaanderen'!R21+West!R21+'Zenne-Dijle'!R21</f>
        <v>11</v>
      </c>
      <c r="S21" s="25">
        <f>+Antwerpen!S21+'Halle-Vilvoorde'!S21+Imewo!S21+Kempen!S21+Limburg!S21+'Midden-Vlaanderen'!S21+West!S21+'Zenne-Dijle'!S21</f>
        <v>873</v>
      </c>
      <c r="T21" s="59">
        <f>+Antwerpen!T21+'Halle-Vilvoorde'!T21+Imewo!T21+Kempen!T21+Limburg!T21+'Midden-Vlaanderen'!T21+West!T21+'Zenne-Dijle'!T21</f>
        <v>21</v>
      </c>
      <c r="U21" s="59">
        <f>+Antwerpen!U21+'Halle-Vilvoorde'!U21+Imewo!U21+Kempen!U21+Limburg!U21+'Midden-Vlaanderen'!U21+West!U21+'Zenne-Dijle'!U21</f>
        <v>21</v>
      </c>
      <c r="V21" s="59">
        <f>+Antwerpen!V21+'Halle-Vilvoorde'!V21+Imewo!V21+Kempen!V21+Limburg!V21+'Midden-Vlaanderen'!V21+West!V21+'Zenne-Dijle'!V21</f>
        <v>6</v>
      </c>
      <c r="W21" s="25">
        <f>+Antwerpen!W21+'Halle-Vilvoorde'!W21+Imewo!W21+Kempen!W21+Limburg!W21+'Midden-Vlaanderen'!W21+West!W21+'Zenne-Dijle'!W21</f>
        <v>879</v>
      </c>
      <c r="X21" s="59">
        <f>+Antwerpen!X21+'Halle-Vilvoorde'!X21+Imewo!X21+Kempen!X21+Limburg!X21+'Midden-Vlaanderen'!X21+West!X21+'Zenne-Dijle'!X21</f>
        <v>29</v>
      </c>
      <c r="Y21" s="59">
        <f>+Antwerpen!Y21+'Halle-Vilvoorde'!Y21+Imewo!Y21+Kempen!Y21+Limburg!Y21+'Midden-Vlaanderen'!Y21+West!Y21+'Zenne-Dijle'!Y21</f>
        <v>29</v>
      </c>
      <c r="Z21" s="59">
        <f>+Antwerpen!Z21+'Halle-Vilvoorde'!Z21+Imewo!Z21+Kempen!Z21+Limburg!Z21+'Midden-Vlaanderen'!Z21+West!Z21+'Zenne-Dijle'!Z21</f>
        <v>7</v>
      </c>
      <c r="AA21" s="60">
        <f>+Antwerpen!AA21+'Halle-Vilvoorde'!AA21+Imewo!AA21+Kempen!AA21+Limburg!AA21+'Midden-Vlaanderen'!AA21+West!AA21+'Zenne-Dijle'!AA21</f>
        <v>886</v>
      </c>
    </row>
    <row r="22" spans="1:27" ht="12.75" customHeight="1" x14ac:dyDescent="0.25">
      <c r="A22" s="45" t="s">
        <v>35</v>
      </c>
      <c r="B22" s="58"/>
      <c r="C22" s="58"/>
      <c r="D22" s="58"/>
      <c r="E22" s="58"/>
      <c r="F22" s="58"/>
      <c r="G22" s="58"/>
      <c r="H22" s="58"/>
      <c r="I22" s="58"/>
      <c r="J22" s="58"/>
      <c r="K22" s="26"/>
      <c r="L22" s="48"/>
      <c r="M22" s="48"/>
      <c r="N22" s="48"/>
      <c r="O22" s="47"/>
      <c r="P22" s="48"/>
      <c r="Q22" s="48"/>
      <c r="R22" s="48"/>
      <c r="S22" s="46"/>
      <c r="T22" s="48"/>
      <c r="U22" s="48"/>
      <c r="V22" s="48"/>
      <c r="W22" s="46"/>
      <c r="X22" s="48"/>
      <c r="Y22" s="48"/>
      <c r="Z22" s="48"/>
      <c r="AA22" s="46"/>
    </row>
    <row r="23" spans="1:27" ht="12.75" customHeight="1" x14ac:dyDescent="0.2">
      <c r="A23" s="49" t="s">
        <v>36</v>
      </c>
      <c r="B23" s="58"/>
      <c r="C23" s="58"/>
      <c r="D23" s="58"/>
      <c r="E23" s="58"/>
      <c r="F23" s="58"/>
      <c r="G23" s="58"/>
      <c r="H23" s="58"/>
      <c r="I23" s="58"/>
      <c r="J23" s="58"/>
      <c r="K23" s="25">
        <f>+Antwerpen!K23+'Halle-Vilvoorde'!K23+Imewo!K23+Kempen!K23+Limburg!K23+'Midden-Vlaanderen'!K23+West!K23+'Zenne-Dijle'!K23</f>
        <v>22360</v>
      </c>
      <c r="L23" s="61" t="s">
        <v>58</v>
      </c>
      <c r="M23" s="61" t="s">
        <v>58</v>
      </c>
      <c r="N23" s="59">
        <f>+Antwerpen!N23+'Halle-Vilvoorde'!N23+Imewo!N23+Kempen!N23+Limburg!N23+'Midden-Vlaanderen'!N23+West!N23+'Zenne-Dijle'!N23</f>
        <v>1391.6274132465933</v>
      </c>
      <c r="O23" s="25">
        <f>+Antwerpen!O23+'Halle-Vilvoorde'!O23+Imewo!O23+Kempen!O23+Limburg!O23+'Midden-Vlaanderen'!O23+West!O23+'Zenne-Dijle'!O23</f>
        <v>23751.627413246591</v>
      </c>
      <c r="P23" s="61" t="s">
        <v>58</v>
      </c>
      <c r="Q23" s="61" t="s">
        <v>58</v>
      </c>
      <c r="R23" s="59">
        <f>+Antwerpen!R23+'Halle-Vilvoorde'!R23+Imewo!R23+Kempen!R23+Limburg!R23+'Midden-Vlaanderen'!R23+West!R23+'Zenne-Dijle'!R23</f>
        <v>1492.9500000000003</v>
      </c>
      <c r="S23" s="25">
        <f>+Antwerpen!S23+'Halle-Vilvoorde'!S23+Imewo!S23+Kempen!S23+Limburg!S23+'Midden-Vlaanderen'!S23+West!S23+'Zenne-Dijle'!S23</f>
        <v>25244.577413246592</v>
      </c>
      <c r="T23" s="61" t="s">
        <v>58</v>
      </c>
      <c r="U23" s="61" t="s">
        <v>58</v>
      </c>
      <c r="V23" s="59">
        <f>+Antwerpen!V23+'Halle-Vilvoorde'!V23+Imewo!V23+Kempen!V23+Limburg!V23+'Midden-Vlaanderen'!V23+West!V23+'Zenne-Dijle'!V23</f>
        <v>1492.15</v>
      </c>
      <c r="W23" s="25">
        <f>+Antwerpen!W23+'Halle-Vilvoorde'!W23+Imewo!W23+Kempen!W23+Limburg!W23+'Midden-Vlaanderen'!W23+West!W23+'Zenne-Dijle'!W23</f>
        <v>26736.727413246597</v>
      </c>
      <c r="X23" s="61" t="s">
        <v>58</v>
      </c>
      <c r="Y23" s="61" t="s">
        <v>58</v>
      </c>
      <c r="Z23" s="59">
        <f>+Antwerpen!Z23+'Halle-Vilvoorde'!Z23+Imewo!Z23+Kempen!Z23+Limburg!Z23+'Midden-Vlaanderen'!Z23+West!Z23+'Zenne-Dijle'!Z23</f>
        <v>1495.15</v>
      </c>
      <c r="AA23" s="60">
        <f>+Antwerpen!AA23+'Halle-Vilvoorde'!AA23+Imewo!AA23+Kempen!AA23+Limburg!AA23+'Midden-Vlaanderen'!AA23+West!AA23+'Zenne-Dijle'!AA23</f>
        <v>28231.877413246591</v>
      </c>
    </row>
    <row r="24" spans="1:27" ht="12.75" customHeight="1" x14ac:dyDescent="0.2">
      <c r="A24" s="49" t="s">
        <v>37</v>
      </c>
      <c r="B24" s="58"/>
      <c r="C24" s="58"/>
      <c r="D24" s="58"/>
      <c r="E24" s="58"/>
      <c r="F24" s="58"/>
      <c r="G24" s="58"/>
      <c r="H24" s="58"/>
      <c r="I24" s="58"/>
      <c r="J24" s="58"/>
      <c r="K24" s="25">
        <f>+Antwerpen!K24+'Halle-Vilvoorde'!K24+Imewo!K24+Kempen!K24+Limburg!K24+'Midden-Vlaanderen'!K24+West!K24+'Zenne-Dijle'!K24</f>
        <v>39935</v>
      </c>
      <c r="L24" s="59">
        <f>+Antwerpen!L24+'Halle-Vilvoorde'!L24+Imewo!L24+Kempen!L24+Limburg!L24+'Midden-Vlaanderen'!L24+West!L24+'Zenne-Dijle'!L24</f>
        <v>1075</v>
      </c>
      <c r="M24" s="59">
        <f>+Antwerpen!M24+'Halle-Vilvoorde'!M24+Imewo!M24+Kempen!M24+Limburg!M24+'Midden-Vlaanderen'!M24+West!M24+'Zenne-Dijle'!M24</f>
        <v>1075</v>
      </c>
      <c r="N24" s="59">
        <f>+Antwerpen!N24+'Halle-Vilvoorde'!N24+Imewo!N24+Kempen!N24+Limburg!N24+'Midden-Vlaanderen'!N24+West!N24+'Zenne-Dijle'!N24</f>
        <v>708</v>
      </c>
      <c r="O24" s="25">
        <f>+Antwerpen!O24+'Halle-Vilvoorde'!O24+Imewo!O24+Kempen!O24+Limburg!O24+'Midden-Vlaanderen'!O24+West!O24+'Zenne-Dijle'!O24</f>
        <v>40643</v>
      </c>
      <c r="P24" s="59">
        <f>+Antwerpen!P24+'Halle-Vilvoorde'!P24+Imewo!P24+Kempen!P24+Limburg!P24+'Midden-Vlaanderen'!P24+West!P24+'Zenne-Dijle'!P24</f>
        <v>990</v>
      </c>
      <c r="Q24" s="59">
        <f>+Antwerpen!Q24+'Halle-Vilvoorde'!Q24+Imewo!Q24+Kempen!Q24+Limburg!Q24+'Midden-Vlaanderen'!Q24+West!Q24+'Zenne-Dijle'!Q24</f>
        <v>990</v>
      </c>
      <c r="R24" s="59">
        <f>+Antwerpen!R24+'Halle-Vilvoorde'!R24+Imewo!R24+Kempen!R24+Limburg!R24+'Midden-Vlaanderen'!R24+West!R24+'Zenne-Dijle'!R24</f>
        <v>723</v>
      </c>
      <c r="S24" s="25">
        <f>+Antwerpen!S24+'Halle-Vilvoorde'!S24+Imewo!S24+Kempen!S24+Limburg!S24+'Midden-Vlaanderen'!S24+West!S24+'Zenne-Dijle'!S24</f>
        <v>41366</v>
      </c>
      <c r="T24" s="59">
        <f>+Antwerpen!T24+'Halle-Vilvoorde'!T24+Imewo!T24+Kempen!T24+Limburg!T24+'Midden-Vlaanderen'!T24+West!T24+'Zenne-Dijle'!T24</f>
        <v>1038</v>
      </c>
      <c r="U24" s="59">
        <f>+Antwerpen!U24+'Halle-Vilvoorde'!U24+Imewo!U24+Kempen!U24+Limburg!U24+'Midden-Vlaanderen'!U24+West!U24+'Zenne-Dijle'!U24</f>
        <v>1038</v>
      </c>
      <c r="V24" s="59">
        <f>+Antwerpen!V24+'Halle-Vilvoorde'!V24+Imewo!V24+Kempen!V24+Limburg!V24+'Midden-Vlaanderen'!V24+West!V24+'Zenne-Dijle'!V24</f>
        <v>713</v>
      </c>
      <c r="W24" s="25">
        <f>+Antwerpen!W24+'Halle-Vilvoorde'!W24+Imewo!W24+Kempen!W24+Limburg!W24+'Midden-Vlaanderen'!W24+West!W24+'Zenne-Dijle'!W24</f>
        <v>42079</v>
      </c>
      <c r="X24" s="59">
        <f>+Antwerpen!X24+'Halle-Vilvoorde'!X24+Imewo!X24+Kempen!X24+Limburg!X24+'Midden-Vlaanderen'!X24+West!X24+'Zenne-Dijle'!X24</f>
        <v>1151</v>
      </c>
      <c r="Y24" s="59">
        <f>+Antwerpen!Y24+'Halle-Vilvoorde'!Y24+Imewo!Y24+Kempen!Y24+Limburg!Y24+'Midden-Vlaanderen'!Y24+West!Y24+'Zenne-Dijle'!Y24</f>
        <v>1151</v>
      </c>
      <c r="Z24" s="59">
        <f>+Antwerpen!Z24+'Halle-Vilvoorde'!Z24+Imewo!Z24+Kempen!Z24+Limburg!Z24+'Midden-Vlaanderen'!Z24+West!Z24+'Zenne-Dijle'!Z24</f>
        <v>654</v>
      </c>
      <c r="AA24" s="60">
        <f>+Antwerpen!AA24+'Halle-Vilvoorde'!AA24+Imewo!AA24+Kempen!AA24+Limburg!AA24+'Midden-Vlaanderen'!AA24+West!AA24+'Zenne-Dijle'!AA24</f>
        <v>42733</v>
      </c>
    </row>
    <row r="25" spans="1:27" ht="12.75" customHeight="1" x14ac:dyDescent="0.2">
      <c r="A25" s="49" t="s">
        <v>38</v>
      </c>
      <c r="B25" s="58"/>
      <c r="C25" s="58"/>
      <c r="D25" s="58"/>
      <c r="E25" s="58"/>
      <c r="F25" s="58"/>
      <c r="G25" s="58"/>
      <c r="H25" s="58"/>
      <c r="I25" s="58"/>
      <c r="J25" s="58"/>
      <c r="K25" s="25">
        <f>+Antwerpen!K25+'Halle-Vilvoorde'!K25+Imewo!K25+Kempen!K25+Limburg!K25+'Midden-Vlaanderen'!K25+West!K25+'Zenne-Dijle'!K25</f>
        <v>41243</v>
      </c>
      <c r="L25" s="59">
        <f>+Antwerpen!L25+'Halle-Vilvoorde'!L25+Imewo!L25+Kempen!L25+Limburg!L25+'Midden-Vlaanderen'!L25+West!L25+'Zenne-Dijle'!L25</f>
        <v>1003.3264279253162</v>
      </c>
      <c r="M25" s="59">
        <f>+Antwerpen!M25+'Halle-Vilvoorde'!M25+Imewo!M25+Kempen!M25+Limburg!M25+'Midden-Vlaanderen'!M25+West!M25+'Zenne-Dijle'!M25</f>
        <v>1003.3264279253162</v>
      </c>
      <c r="N25" s="59">
        <f>+Antwerpen!N25+'Halle-Vilvoorde'!N25+Imewo!N25+Kempen!N25+Limburg!N25+'Midden-Vlaanderen'!N25+West!N25+'Zenne-Dijle'!N25</f>
        <v>1876.6202722765997</v>
      </c>
      <c r="O25" s="25">
        <f>+Antwerpen!O25+'Halle-Vilvoorde'!O25+Imewo!O25+Kempen!O25+Limburg!O25+'Midden-Vlaanderen'!O25+West!O25+'Zenne-Dijle'!O25</f>
        <v>43119.620272276596</v>
      </c>
      <c r="P25" s="59">
        <f>+Antwerpen!P25+'Halle-Vilvoorde'!P25+Imewo!P25+Kempen!P25+Limburg!P25+'Midden-Vlaanderen'!P25+West!P25+'Zenne-Dijle'!P25</f>
        <v>2377</v>
      </c>
      <c r="Q25" s="59">
        <f>+Antwerpen!Q25+'Halle-Vilvoorde'!Q25+Imewo!Q25+Kempen!Q25+Limburg!Q25+'Midden-Vlaanderen'!Q25+West!Q25+'Zenne-Dijle'!Q25</f>
        <v>2377</v>
      </c>
      <c r="R25" s="59">
        <f>+Antwerpen!R25+'Halle-Vilvoorde'!R25+Imewo!R25+Kempen!R25+Limburg!R25+'Midden-Vlaanderen'!R25+West!R25+'Zenne-Dijle'!R25</f>
        <v>720</v>
      </c>
      <c r="S25" s="25">
        <f>+Antwerpen!S25+'Halle-Vilvoorde'!S25+Imewo!S25+Kempen!S25+Limburg!S25+'Midden-Vlaanderen'!S25+West!S25+'Zenne-Dijle'!S25</f>
        <v>43839.620272276596</v>
      </c>
      <c r="T25" s="59">
        <f>+Antwerpen!T25+'Halle-Vilvoorde'!T25+Imewo!T25+Kempen!T25+Limburg!T25+'Midden-Vlaanderen'!T25+West!T25+'Zenne-Dijle'!T25</f>
        <v>2353</v>
      </c>
      <c r="U25" s="59">
        <f>+Antwerpen!U25+'Halle-Vilvoorde'!U25+Imewo!U25+Kempen!U25+Limburg!U25+'Midden-Vlaanderen'!U25+West!U25+'Zenne-Dijle'!U25</f>
        <v>2353</v>
      </c>
      <c r="V25" s="59">
        <f>+Antwerpen!V25+'Halle-Vilvoorde'!V25+Imewo!V25+Kempen!V25+Limburg!V25+'Midden-Vlaanderen'!V25+West!V25+'Zenne-Dijle'!V25</f>
        <v>707</v>
      </c>
      <c r="W25" s="25">
        <f>+Antwerpen!W25+'Halle-Vilvoorde'!W25+Imewo!W25+Kempen!W25+Limburg!W25+'Midden-Vlaanderen'!W25+West!W25+'Zenne-Dijle'!W25</f>
        <v>44546.620272276596</v>
      </c>
      <c r="X25" s="59">
        <f>+Antwerpen!X25+'Halle-Vilvoorde'!X25+Imewo!X25+Kempen!X25+Limburg!X25+'Midden-Vlaanderen'!X25+West!X25+'Zenne-Dijle'!X25</f>
        <v>2418</v>
      </c>
      <c r="Y25" s="59">
        <f>+Antwerpen!Y25+'Halle-Vilvoorde'!Y25+Imewo!Y25+Kempen!Y25+Limburg!Y25+'Midden-Vlaanderen'!Y25+West!Y25+'Zenne-Dijle'!Y25</f>
        <v>2418</v>
      </c>
      <c r="Z25" s="59">
        <f>+Antwerpen!Z25+'Halle-Vilvoorde'!Z25+Imewo!Z25+Kempen!Z25+Limburg!Z25+'Midden-Vlaanderen'!Z25+West!Z25+'Zenne-Dijle'!Z25</f>
        <v>648</v>
      </c>
      <c r="AA25" s="60">
        <f>+Antwerpen!AA25+'Halle-Vilvoorde'!AA25+Imewo!AA25+Kempen!AA25+Limburg!AA25+'Midden-Vlaanderen'!AA25+West!AA25+'Zenne-Dijle'!AA25</f>
        <v>45194.620272276596</v>
      </c>
    </row>
    <row r="26" spans="1:27" ht="12.75" customHeight="1" x14ac:dyDescent="0.25">
      <c r="A26" s="49" t="s">
        <v>39</v>
      </c>
      <c r="B26" s="58"/>
      <c r="C26" s="58"/>
      <c r="D26" s="58"/>
      <c r="E26" s="58"/>
      <c r="F26" s="58"/>
      <c r="G26" s="58"/>
      <c r="H26" s="58"/>
      <c r="I26" s="58"/>
      <c r="J26" s="58"/>
      <c r="K26" s="25">
        <f>+Antwerpen!K26+'Halle-Vilvoorde'!K26+Imewo!K26+Kempen!K26+Limburg!K26+'Midden-Vlaanderen'!K26+West!K26+'Zenne-Dijle'!K26</f>
        <v>23233</v>
      </c>
      <c r="L26" s="48"/>
      <c r="M26" s="48"/>
      <c r="N26" s="48"/>
      <c r="O26" s="47"/>
      <c r="P26" s="54"/>
      <c r="Q26" s="54"/>
      <c r="R26" s="54"/>
      <c r="S26" s="47"/>
      <c r="T26" s="54"/>
      <c r="U26" s="54"/>
      <c r="V26" s="54"/>
      <c r="W26" s="47"/>
      <c r="X26" s="54"/>
      <c r="Y26" s="54"/>
      <c r="Z26" s="54"/>
      <c r="AA26" s="47"/>
    </row>
    <row r="27" spans="1:27" ht="12.75" customHeight="1" x14ac:dyDescent="0.25">
      <c r="A27" s="45" t="s">
        <v>40</v>
      </c>
      <c r="B27" s="58"/>
      <c r="C27" s="58"/>
      <c r="D27" s="58"/>
      <c r="E27" s="58"/>
      <c r="F27" s="58"/>
      <c r="G27" s="58"/>
      <c r="H27" s="58"/>
      <c r="I27" s="58"/>
      <c r="J27" s="58"/>
      <c r="K27" s="26"/>
      <c r="L27" s="48"/>
      <c r="M27" s="48"/>
      <c r="N27" s="48"/>
      <c r="O27" s="47"/>
      <c r="P27" s="54"/>
      <c r="Q27" s="54"/>
      <c r="R27" s="54"/>
      <c r="S27" s="47"/>
      <c r="T27" s="54"/>
      <c r="U27" s="54"/>
      <c r="V27" s="54"/>
      <c r="W27" s="47"/>
      <c r="X27" s="54"/>
      <c r="Y27" s="54"/>
      <c r="Z27" s="54"/>
      <c r="AA27" s="47"/>
    </row>
    <row r="28" spans="1:27" ht="12.75" customHeight="1" x14ac:dyDescent="0.2">
      <c r="A28" s="49" t="s">
        <v>41</v>
      </c>
      <c r="B28" s="58"/>
      <c r="C28" s="58"/>
      <c r="D28" s="58"/>
      <c r="E28" s="58"/>
      <c r="F28" s="58"/>
      <c r="G28" s="58"/>
      <c r="H28" s="58"/>
      <c r="I28" s="58"/>
      <c r="J28" s="58"/>
      <c r="K28" s="25">
        <f>+Antwerpen!K28+'Halle-Vilvoorde'!K28+Imewo!K28+Kempen!K28+Limburg!K28+'Midden-Vlaanderen'!K28+West!K28+'Zenne-Dijle'!K28</f>
        <v>24581</v>
      </c>
      <c r="L28" s="59">
        <f>+Antwerpen!L28+'Halle-Vilvoorde'!L28+Imewo!L28+Kempen!L28+Limburg!L28+'Midden-Vlaanderen'!L28+West!L28+'Zenne-Dijle'!L28</f>
        <v>263.85612710644688</v>
      </c>
      <c r="M28" s="59">
        <f>+Antwerpen!M28+'Halle-Vilvoorde'!M28+Imewo!M28+Kempen!M28+Limburg!M28+'Midden-Vlaanderen'!M28+West!M28+'Zenne-Dijle'!M28</f>
        <v>0</v>
      </c>
      <c r="N28" s="59">
        <f>+Antwerpen!N28+'Halle-Vilvoorde'!N28+Imewo!N28+Kempen!N28+Limburg!N28+'Midden-Vlaanderen'!N28+West!N28+'Zenne-Dijle'!N28</f>
        <v>1014.9458634296698</v>
      </c>
      <c r="O28" s="25">
        <f>+Antwerpen!O28+'Halle-Vilvoorde'!O28+Imewo!O28+Kempen!O28+Limburg!O28+'Midden-Vlaanderen'!O28+West!O28+'Zenne-Dijle'!O28</f>
        <v>25859.801990536118</v>
      </c>
      <c r="P28" s="59">
        <f>+Antwerpen!P28+'Halle-Vilvoorde'!P28+Imewo!P28+Kempen!P28+Limburg!P28+'Midden-Vlaanderen'!P28+West!P28+'Zenne-Dijle'!P28</f>
        <v>262.70000000000005</v>
      </c>
      <c r="Q28" s="59">
        <f>+Antwerpen!Q28+'Halle-Vilvoorde'!Q28+Imewo!Q28+Kempen!Q28+Limburg!Q28+'Midden-Vlaanderen'!Q28+West!Q28+'Zenne-Dijle'!Q28</f>
        <v>0</v>
      </c>
      <c r="R28" s="59">
        <f>+Antwerpen!R28+'Halle-Vilvoorde'!R28+Imewo!R28+Kempen!R28+Limburg!R28+'Midden-Vlaanderen'!R28+West!R28+'Zenne-Dijle'!R28</f>
        <v>1097.25</v>
      </c>
      <c r="S28" s="25">
        <f>+Antwerpen!S28+'Halle-Vilvoorde'!S28+Imewo!S28+Kempen!S28+Limburg!S28+'Midden-Vlaanderen'!S28+West!S28+'Zenne-Dijle'!S28</f>
        <v>27219.751990536122</v>
      </c>
      <c r="T28" s="59">
        <f>+Antwerpen!T28+'Halle-Vilvoorde'!T28+Imewo!T28+Kempen!T28+Limburg!T28+'Midden-Vlaanderen'!T28+West!T28+'Zenne-Dijle'!T28</f>
        <v>263.70000000000005</v>
      </c>
      <c r="U28" s="59">
        <f>+Antwerpen!U28+'Halle-Vilvoorde'!U28+Imewo!U28+Kempen!U28+Limburg!U28+'Midden-Vlaanderen'!U28+West!U28+'Zenne-Dijle'!U28</f>
        <v>0</v>
      </c>
      <c r="V28" s="59">
        <f>+Antwerpen!V28+'Halle-Vilvoorde'!V28+Imewo!V28+Kempen!V28+Limburg!V28+'Midden-Vlaanderen'!V28+West!V28+'Zenne-Dijle'!V28</f>
        <v>1097.25</v>
      </c>
      <c r="W28" s="25">
        <f>+Antwerpen!W28+'Halle-Vilvoorde'!W28+Imewo!W28+Kempen!W28+Limburg!W28+'Midden-Vlaanderen'!W28+West!W28+'Zenne-Dijle'!W28</f>
        <v>28580.701990536112</v>
      </c>
      <c r="X28" s="59">
        <f>+Antwerpen!X28+'Halle-Vilvoorde'!X28+Imewo!X28+Kempen!X28+Limburg!X28+'Midden-Vlaanderen'!X28+West!X28+'Zenne-Dijle'!X28</f>
        <v>263.70000000000005</v>
      </c>
      <c r="Y28" s="59">
        <f>+Antwerpen!Y28+'Halle-Vilvoorde'!Y28+Imewo!Y28+Kempen!Y28+Limburg!Y28+'Midden-Vlaanderen'!Y28+West!Y28+'Zenne-Dijle'!Y28</f>
        <v>0</v>
      </c>
      <c r="Z28" s="59">
        <f>+Antwerpen!Z28+'Halle-Vilvoorde'!Z28+Imewo!Z28+Kempen!Z28+Limburg!Z28+'Midden-Vlaanderen'!Z28+West!Z28+'Zenne-Dijle'!Z28</f>
        <v>1100.25</v>
      </c>
      <c r="AA28" s="60">
        <f>+Antwerpen!AA28+'Halle-Vilvoorde'!AA28+Imewo!AA28+Kempen!AA28+Limburg!AA28+'Midden-Vlaanderen'!AA28+West!AA28+'Zenne-Dijle'!AA28</f>
        <v>29944.651990536117</v>
      </c>
    </row>
    <row r="29" spans="1:27" ht="12.75" customHeight="1" x14ac:dyDescent="0.2">
      <c r="A29" s="57" t="s">
        <v>42</v>
      </c>
      <c r="B29" s="58"/>
      <c r="C29" s="58"/>
      <c r="D29" s="58"/>
      <c r="E29" s="58"/>
      <c r="F29" s="58"/>
      <c r="G29" s="58"/>
      <c r="H29" s="58"/>
      <c r="I29" s="58"/>
      <c r="J29" s="58"/>
      <c r="K29" s="25">
        <f>+Antwerpen!K29+'Halle-Vilvoorde'!K29+Imewo!K29+Kempen!K29+Limburg!K29+'Midden-Vlaanderen'!K29+West!K29+'Zenne-Dijle'!K29</f>
        <v>3641162</v>
      </c>
      <c r="L29" s="59">
        <f>+Antwerpen!L29+'Halle-Vilvoorde'!L29+Imewo!L29+Kempen!L29+Limburg!L29+'Midden-Vlaanderen'!L29+West!L29+'Zenne-Dijle'!L29</f>
        <v>50806.277227079052</v>
      </c>
      <c r="M29" s="59">
        <f>+Antwerpen!M29+'Halle-Vilvoorde'!M29+Imewo!M29+Kempen!M29+Limburg!M29+'Midden-Vlaanderen'!M29+West!M29+'Zenne-Dijle'!M29</f>
        <v>60713.969310259366</v>
      </c>
      <c r="N29" s="59">
        <f>+Antwerpen!N29+'Halle-Vilvoorde'!N29+Imewo!N29+Kempen!N29+Limburg!N29+'Midden-Vlaanderen'!N29+West!N29+'Zenne-Dijle'!N29</f>
        <v>58872.5328085621</v>
      </c>
      <c r="O29" s="25">
        <f>+Antwerpen!O29+'Halle-Vilvoorde'!O29+Imewo!O29+Kempen!O29+Limburg!O29+'Midden-Vlaanderen'!O29+West!O29+'Zenne-Dijle'!O29</f>
        <v>3690126.8407253819</v>
      </c>
      <c r="P29" s="59">
        <f>+Antwerpen!P29+'Halle-Vilvoorde'!P29+Imewo!P29+Kempen!P29+Limburg!P29+'Midden-Vlaanderen'!P29+West!P29+'Zenne-Dijle'!P29</f>
        <v>70494.34</v>
      </c>
      <c r="Q29" s="59">
        <f>+Antwerpen!Q29+'Halle-Vilvoorde'!Q29+Imewo!Q29+Kempen!Q29+Limburg!Q29+'Midden-Vlaanderen'!Q29+West!Q29+'Zenne-Dijle'!Q29</f>
        <v>80627.340000000011</v>
      </c>
      <c r="R29" s="59">
        <f>+Antwerpen!R29+'Halle-Vilvoorde'!R29+Imewo!R29+Kempen!R29+Limburg!R29+'Midden-Vlaanderen'!R29+West!R29+'Zenne-Dijle'!R29</f>
        <v>33643</v>
      </c>
      <c r="S29" s="25">
        <f>+Antwerpen!S29+'Halle-Vilvoorde'!S29+Imewo!S29+Kempen!S29+Limburg!S29+'Midden-Vlaanderen'!S29+West!S29+'Zenne-Dijle'!S29</f>
        <v>3713636.8407253819</v>
      </c>
      <c r="T29" s="59">
        <f>+Antwerpen!T29+'Halle-Vilvoorde'!T29+Imewo!T29+Kempen!T29+Limburg!T29+'Midden-Vlaanderen'!T29+West!T29+'Zenne-Dijle'!T29</f>
        <v>67615.94</v>
      </c>
      <c r="U29" s="59">
        <f>+Antwerpen!U29+'Halle-Vilvoorde'!U29+Imewo!U29+Kempen!U29+Limburg!U29+'Midden-Vlaanderen'!U29+West!U29+'Zenne-Dijle'!U29</f>
        <v>77748.940000000017</v>
      </c>
      <c r="V29" s="59">
        <f>+Antwerpen!V29+'Halle-Vilvoorde'!V29+Imewo!V29+Kempen!V29+Limburg!V29+'Midden-Vlaanderen'!V29+West!V29+'Zenne-Dijle'!V29</f>
        <v>33450</v>
      </c>
      <c r="W29" s="25">
        <f>+Antwerpen!W29+'Halle-Vilvoorde'!W29+Imewo!W29+Kempen!W29+Limburg!W29+'Midden-Vlaanderen'!W29+West!W29+'Zenne-Dijle'!W29</f>
        <v>3736953.8407253819</v>
      </c>
      <c r="X29" s="59">
        <f>+Antwerpen!X29+'Halle-Vilvoorde'!X29+Imewo!X29+Kempen!X29+Limburg!X29+'Midden-Vlaanderen'!X29+West!X29+'Zenne-Dijle'!X29</f>
        <v>63268.539999999994</v>
      </c>
      <c r="Y29" s="59">
        <f>+Antwerpen!Y29+'Halle-Vilvoorde'!Y29+Imewo!Y29+Kempen!Y29+Limburg!Y29+'Midden-Vlaanderen'!Y29+West!Y29+'Zenne-Dijle'!Y29</f>
        <v>73401.539999999994</v>
      </c>
      <c r="Z29" s="59">
        <f>+Antwerpen!Z29+'Halle-Vilvoorde'!Z29+Imewo!Z29+Kempen!Z29+Limburg!Z29+'Midden-Vlaanderen'!Z29+West!Z29+'Zenne-Dijle'!Z29</f>
        <v>33450</v>
      </c>
      <c r="AA29" s="60">
        <f>+Antwerpen!AA29+'Halle-Vilvoorde'!AA29+Imewo!AA29+Kempen!AA29+Limburg!AA29+'Midden-Vlaanderen'!AA29+West!AA29+'Zenne-Dijle'!AA29</f>
        <v>3760270.8407253819</v>
      </c>
    </row>
    <row r="30" spans="1:27" ht="12.75" customHeight="1" x14ac:dyDescent="0.2">
      <c r="A30" s="49" t="s">
        <v>43</v>
      </c>
      <c r="B30" s="58"/>
      <c r="C30" s="58"/>
      <c r="D30" s="58"/>
      <c r="E30" s="58"/>
      <c r="F30" s="58"/>
      <c r="G30" s="58"/>
      <c r="H30" s="58"/>
      <c r="I30" s="58"/>
      <c r="J30" s="58"/>
      <c r="K30" s="25">
        <f>+Antwerpen!K30+'Halle-Vilvoorde'!K30+Imewo!K30+Kempen!K30+Limburg!K30+'Midden-Vlaanderen'!K30+West!K30+'Zenne-Dijle'!K30</f>
        <v>25105</v>
      </c>
      <c r="L30" s="59">
        <f>+Antwerpen!L30+'Halle-Vilvoorde'!L30+Imewo!L30+Kempen!L30+Limburg!L30+'Midden-Vlaanderen'!L30+West!L30+'Zenne-Dijle'!L30</f>
        <v>87.105912985575898</v>
      </c>
      <c r="M30" s="59">
        <f>+Antwerpen!M30+'Halle-Vilvoorde'!M30+Imewo!M30+Kempen!M30+Limburg!M30+'Midden-Vlaanderen'!M30+West!M30+'Zenne-Dijle'!M30</f>
        <v>0</v>
      </c>
      <c r="N30" s="59">
        <f>+Antwerpen!N30+'Halle-Vilvoorde'!N30+Imewo!N30+Kempen!N30+Limburg!N30+'Midden-Vlaanderen'!N30+West!N30+'Zenne-Dijle'!N30</f>
        <v>376.68154981692345</v>
      </c>
      <c r="O30" s="25">
        <f>+Antwerpen!O30+'Halle-Vilvoorde'!O30+Imewo!O30+Kempen!O30+Limburg!O30+'Midden-Vlaanderen'!O30+West!O30+'Zenne-Dijle'!O30</f>
        <v>25568.787462802502</v>
      </c>
      <c r="P30" s="61">
        <f>+Antwerpen!P30+'Halle-Vilvoorde'!P30+Imewo!P30+Kempen!P30+Limburg!P30+'Midden-Vlaanderen'!P30+West!P30+'Zenne-Dijle'!P30</f>
        <v>94</v>
      </c>
      <c r="Q30" s="61">
        <f>+Antwerpen!Q30+'Halle-Vilvoorde'!Q30+Imewo!Q30+Kempen!Q30+Limburg!Q30+'Midden-Vlaanderen'!Q30+West!Q30+'Zenne-Dijle'!Q30</f>
        <v>0</v>
      </c>
      <c r="R30" s="59">
        <f>+Antwerpen!R30+'Halle-Vilvoorde'!R30+Imewo!R30+Kempen!R30+Limburg!R30+'Midden-Vlaanderen'!R30+West!R30+'Zenne-Dijle'!R30</f>
        <v>395.7</v>
      </c>
      <c r="S30" s="25">
        <f>+Antwerpen!S30+'Halle-Vilvoorde'!S30+Imewo!S30+Kempen!S30+Limburg!S30+'Midden-Vlaanderen'!S30+West!S30+'Zenne-Dijle'!S30</f>
        <v>26058.487462802499</v>
      </c>
      <c r="T30" s="61">
        <f>+Antwerpen!T30+'Halle-Vilvoorde'!T30+Imewo!T30+Kempen!T30+Limburg!T30+'Midden-Vlaanderen'!T30+West!T30+'Zenne-Dijle'!T30</f>
        <v>94</v>
      </c>
      <c r="U30" s="61">
        <f>+Antwerpen!U30+'Halle-Vilvoorde'!U30+Imewo!U30+Kempen!U30+Limburg!U30+'Midden-Vlaanderen'!U30+West!U30+'Zenne-Dijle'!U30</f>
        <v>0</v>
      </c>
      <c r="V30" s="59">
        <f>+Antwerpen!V30+'Halle-Vilvoorde'!V30+Imewo!V30+Kempen!V30+Limburg!V30+'Midden-Vlaanderen'!V30+West!V30+'Zenne-Dijle'!V30</f>
        <v>394.90000000000003</v>
      </c>
      <c r="W30" s="25">
        <f>+Antwerpen!W30+'Halle-Vilvoorde'!W30+Imewo!W30+Kempen!W30+Limburg!W30+'Midden-Vlaanderen'!W30+West!W30+'Zenne-Dijle'!W30</f>
        <v>26547.387462802497</v>
      </c>
      <c r="X30" s="61">
        <f>+Antwerpen!X30+'Halle-Vilvoorde'!X30+Imewo!X30+Kempen!X30+Limburg!X30+'Midden-Vlaanderen'!X30+West!X30+'Zenne-Dijle'!X30</f>
        <v>94</v>
      </c>
      <c r="Y30" s="61">
        <f>+Antwerpen!Y30+'Halle-Vilvoorde'!Y30+Imewo!Y30+Kempen!Y30+Limburg!Y30+'Midden-Vlaanderen'!Y30+West!Y30+'Zenne-Dijle'!Y30</f>
        <v>0</v>
      </c>
      <c r="Z30" s="59">
        <f>+Antwerpen!Z30+'Halle-Vilvoorde'!Z30+Imewo!Z30+Kempen!Z30+Limburg!Z30+'Midden-Vlaanderen'!Z30+West!Z30+'Zenne-Dijle'!Z30</f>
        <v>394.90000000000003</v>
      </c>
      <c r="AA30" s="60">
        <f>+Antwerpen!AA30+'Halle-Vilvoorde'!AA30+Imewo!AA30+Kempen!AA30+Limburg!AA30+'Midden-Vlaanderen'!AA30+West!AA30+'Zenne-Dijle'!AA30</f>
        <v>27036.287462802498</v>
      </c>
    </row>
    <row r="31" spans="1:27" ht="12.75" customHeight="1" x14ac:dyDescent="0.25">
      <c r="A31" s="45" t="s">
        <v>44</v>
      </c>
      <c r="B31" s="58"/>
      <c r="C31" s="58"/>
      <c r="D31" s="58"/>
      <c r="E31" s="58"/>
      <c r="F31" s="58"/>
      <c r="G31" s="58"/>
      <c r="H31" s="58"/>
      <c r="I31" s="58"/>
      <c r="J31" s="58"/>
      <c r="K31" s="26"/>
      <c r="L31" s="48"/>
      <c r="M31" s="48"/>
      <c r="N31" s="48"/>
      <c r="O31" s="47"/>
      <c r="P31" s="48"/>
      <c r="Q31" s="48"/>
      <c r="R31" s="48"/>
      <c r="S31" s="47"/>
      <c r="T31" s="48"/>
      <c r="U31" s="48"/>
      <c r="V31" s="48"/>
      <c r="W31" s="47"/>
      <c r="X31" s="48"/>
      <c r="Y31" s="48"/>
      <c r="Z31" s="48"/>
      <c r="AA31" s="47"/>
    </row>
    <row r="32" spans="1:27" ht="12.75" customHeight="1" x14ac:dyDescent="0.2">
      <c r="A32" s="49" t="s">
        <v>45</v>
      </c>
      <c r="B32" s="58"/>
      <c r="C32" s="58"/>
      <c r="D32" s="58"/>
      <c r="E32" s="58"/>
      <c r="F32" s="58"/>
      <c r="G32" s="58"/>
      <c r="H32" s="58"/>
      <c r="I32" s="58"/>
      <c r="J32" s="58"/>
      <c r="K32" s="25">
        <f>+Antwerpen!K32+'Halle-Vilvoorde'!K32+Imewo!K32+Kempen!K32+Limburg!K32+'Midden-Vlaanderen'!K32+West!K32+'Zenne-Dijle'!K32</f>
        <v>24704</v>
      </c>
      <c r="L32" s="59">
        <f>+Antwerpen!L32+'Halle-Vilvoorde'!L32+Imewo!L32+Kempen!L32+Limburg!L32+'Midden-Vlaanderen'!L32+West!L32+'Zenne-Dijle'!L32</f>
        <v>350.96204009202273</v>
      </c>
      <c r="M32" s="59">
        <f>+Antwerpen!M32+'Halle-Vilvoorde'!M32+Imewo!M32+Kempen!M32+Limburg!M32+'Midden-Vlaanderen'!M32+West!M32+'Zenne-Dijle'!M32</f>
        <v>0</v>
      </c>
      <c r="N32" s="59">
        <f>+Antwerpen!N32+'Halle-Vilvoorde'!N32+Imewo!N32+Kempen!N32+Limburg!N32+'Midden-Vlaanderen'!N32+West!N32+'Zenne-Dijle'!N32</f>
        <v>1391.6274132465933</v>
      </c>
      <c r="O32" s="25">
        <f>+Antwerpen!O32+'Halle-Vilvoorde'!O32+Imewo!O32+Kempen!O32+Limburg!O32+'Midden-Vlaanderen'!O32+West!O32+'Zenne-Dijle'!O32</f>
        <v>26446.589453338616</v>
      </c>
      <c r="P32" s="59">
        <f>+Antwerpen!P32+'Halle-Vilvoorde'!P32+Imewo!P32+Kempen!P32+Limburg!P32+'Midden-Vlaanderen'!P32+West!P32+'Zenne-Dijle'!P32</f>
        <v>356.70000000000005</v>
      </c>
      <c r="Q32" s="59">
        <f>+Antwerpen!Q32+'Halle-Vilvoorde'!Q32+Imewo!Q32+Kempen!Q32+Limburg!Q32+'Midden-Vlaanderen'!Q32+West!Q32+'Zenne-Dijle'!Q32</f>
        <v>0</v>
      </c>
      <c r="R32" s="59">
        <f>+Antwerpen!R32+'Halle-Vilvoorde'!R32+Imewo!R32+Kempen!R32+Limburg!R32+'Midden-Vlaanderen'!R32+West!R32+'Zenne-Dijle'!R32</f>
        <v>1492.9500000000003</v>
      </c>
      <c r="S32" s="25">
        <f>+Antwerpen!S32+'Halle-Vilvoorde'!S32+Imewo!S32+Kempen!S32+Limburg!S32+'Midden-Vlaanderen'!S32+West!S32+'Zenne-Dijle'!S32</f>
        <v>28296.239453338618</v>
      </c>
      <c r="T32" s="59">
        <f>+Antwerpen!T32+'Halle-Vilvoorde'!T32+Imewo!T32+Kempen!T32+Limburg!T32+'Midden-Vlaanderen'!T32+West!T32+'Zenne-Dijle'!T32</f>
        <v>357.70000000000005</v>
      </c>
      <c r="U32" s="59">
        <f>+Antwerpen!U32+'Halle-Vilvoorde'!U32+Imewo!U32+Kempen!U32+Limburg!U32+'Midden-Vlaanderen'!U32+West!U32+'Zenne-Dijle'!U32</f>
        <v>0</v>
      </c>
      <c r="V32" s="59">
        <f>+Antwerpen!V32+'Halle-Vilvoorde'!V32+Imewo!V32+Kempen!V32+Limburg!V32+'Midden-Vlaanderen'!V32+West!V32+'Zenne-Dijle'!V32</f>
        <v>1492.15</v>
      </c>
      <c r="W32" s="25">
        <f>+Antwerpen!W32+'Halle-Vilvoorde'!W32+Imewo!W32+Kempen!W32+Limburg!W32+'Midden-Vlaanderen'!W32+West!W32+'Zenne-Dijle'!W32</f>
        <v>30146.089453338616</v>
      </c>
      <c r="X32" s="59">
        <f>+Antwerpen!X32+'Halle-Vilvoorde'!X32+Imewo!X32+Kempen!X32+Limburg!X32+'Midden-Vlaanderen'!X32+West!X32+'Zenne-Dijle'!X32</f>
        <v>357.70000000000005</v>
      </c>
      <c r="Y32" s="59">
        <f>+Antwerpen!Y32+'Halle-Vilvoorde'!Y32+Imewo!Y32+Kempen!Y32+Limburg!Y32+'Midden-Vlaanderen'!Y32+West!Y32+'Zenne-Dijle'!Y32</f>
        <v>0</v>
      </c>
      <c r="Z32" s="59">
        <f>+Antwerpen!Z32+'Halle-Vilvoorde'!Z32+Imewo!Z32+Kempen!Z32+Limburg!Z32+'Midden-Vlaanderen'!Z32+West!Z32+'Zenne-Dijle'!Z32</f>
        <v>1495.15</v>
      </c>
      <c r="AA32" s="60">
        <f>+Antwerpen!AA32+'Halle-Vilvoorde'!AA32+Imewo!AA32+Kempen!AA32+Limburg!AA32+'Midden-Vlaanderen'!AA32+West!AA32+'Zenne-Dijle'!AA32</f>
        <v>31998.939453338615</v>
      </c>
    </row>
    <row r="33" spans="1:27" ht="12.75" customHeight="1" x14ac:dyDescent="0.2">
      <c r="A33" s="49" t="s">
        <v>46</v>
      </c>
      <c r="B33" s="58"/>
      <c r="C33" s="58"/>
      <c r="D33" s="58"/>
      <c r="E33" s="58"/>
      <c r="F33" s="58"/>
      <c r="G33" s="58"/>
      <c r="H33" s="58"/>
      <c r="I33" s="58"/>
      <c r="J33" s="58"/>
      <c r="K33" s="25">
        <f>+Antwerpen!K33+'Halle-Vilvoorde'!K33+Imewo!K33+Kempen!K33+Limburg!K33+'Midden-Vlaanderen'!K33+West!K33+'Zenne-Dijle'!K33</f>
        <v>3782474</v>
      </c>
      <c r="L33" s="59">
        <f>+Antwerpen!L33+'Halle-Vilvoorde'!L33+Imewo!L33+Kempen!L33+Limburg!L33+'Midden-Vlaanderen'!L33+West!L33+'Zenne-Dijle'!L33</f>
        <v>583208.07803388417</v>
      </c>
      <c r="M33" s="59">
        <f>+Antwerpen!M33+'Halle-Vilvoorde'!M33+Imewo!M33+Kempen!M33+Limburg!M33+'Midden-Vlaanderen'!M33+West!M33+'Zenne-Dijle'!M33</f>
        <v>585138.91181671049</v>
      </c>
      <c r="N33" s="59">
        <f>+Antwerpen!N33+'Halle-Vilvoorde'!N33+Imewo!N33+Kempen!N33+Limburg!N33+'Midden-Vlaanderen'!N33+West!N33+'Zenne-Dijle'!N33</f>
        <v>65752.779466522843</v>
      </c>
      <c r="O33" s="25">
        <f>+Antwerpen!O33+'Halle-Vilvoorde'!O33+Imewo!O33+Kempen!O33+Limburg!O33+'Midden-Vlaanderen'!O33+West!O33+'Zenne-Dijle'!O33</f>
        <v>3846295.9456836963</v>
      </c>
      <c r="P33" s="59">
        <f>+Antwerpen!P33+'Halle-Vilvoorde'!P33+Imewo!P33+Kempen!P33+Limburg!P33+'Midden-Vlaanderen'!P33+West!P33+'Zenne-Dijle'!P33</f>
        <v>238974.95000000004</v>
      </c>
      <c r="Q33" s="59">
        <f>+Antwerpen!Q33+'Halle-Vilvoorde'!Q33+Imewo!Q33+Kempen!Q33+Limburg!Q33+'Midden-Vlaanderen'!Q33+West!Q33+'Zenne-Dijle'!Q33</f>
        <v>241200.95000000004</v>
      </c>
      <c r="R33" s="59">
        <f>+Antwerpen!R33+'Halle-Vilvoorde'!R33+Imewo!R33+Kempen!R33+Limburg!R33+'Midden-Vlaanderen'!R33+West!R33+'Zenne-Dijle'!R33</f>
        <v>60802</v>
      </c>
      <c r="S33" s="25">
        <f>+Antwerpen!S33+'Halle-Vilvoorde'!S33+Imewo!S33+Kempen!S33+Limburg!S33+'Midden-Vlaanderen'!S33+West!S33+'Zenne-Dijle'!S33</f>
        <v>3904871.9456836963</v>
      </c>
      <c r="T33" s="59">
        <f>+Antwerpen!T33+'Halle-Vilvoorde'!T33+Imewo!T33+Kempen!T33+Limburg!T33+'Midden-Vlaanderen'!T33+West!T33+'Zenne-Dijle'!T33</f>
        <v>223852.9</v>
      </c>
      <c r="U33" s="59">
        <f>+Antwerpen!U33+'Halle-Vilvoorde'!U33+Imewo!U33+Kempen!U33+Limburg!U33+'Midden-Vlaanderen'!U33+West!U33+'Zenne-Dijle'!U33</f>
        <v>226078.9</v>
      </c>
      <c r="V33" s="59">
        <f>+Antwerpen!V33+'Halle-Vilvoorde'!V33+Imewo!V33+Kempen!V33+Limburg!V33+'Midden-Vlaanderen'!V33+West!V33+'Zenne-Dijle'!V33</f>
        <v>59360</v>
      </c>
      <c r="W33" s="25">
        <f>+Antwerpen!W33+'Halle-Vilvoorde'!W33+Imewo!W33+Kempen!W33+Limburg!W33+'Midden-Vlaanderen'!W33+West!W33+'Zenne-Dijle'!W33</f>
        <v>3962005.9456836963</v>
      </c>
      <c r="X33" s="59">
        <f>+Antwerpen!X33+'Halle-Vilvoorde'!X33+Imewo!X33+Kempen!X33+Limburg!X33+'Midden-Vlaanderen'!X33+West!X33+'Zenne-Dijle'!X33</f>
        <v>234927.21000000002</v>
      </c>
      <c r="Y33" s="59">
        <f>+Antwerpen!Y33+'Halle-Vilvoorde'!Y33+Imewo!Y33+Kempen!Y33+Limburg!Y33+'Midden-Vlaanderen'!Y33+West!Y33+'Zenne-Dijle'!Y33</f>
        <v>237153.21000000002</v>
      </c>
      <c r="Z33" s="59">
        <f>+Antwerpen!Z33+'Halle-Vilvoorde'!Z33+Imewo!Z33+Kempen!Z33+Limburg!Z33+'Midden-Vlaanderen'!Z33+West!Z33+'Zenne-Dijle'!Z33</f>
        <v>58288</v>
      </c>
      <c r="AA33" s="60">
        <f>+Antwerpen!AA33+'Halle-Vilvoorde'!AA33+Imewo!AA33+Kempen!AA33+Limburg!AA33+'Midden-Vlaanderen'!AA33+West!AA33+'Zenne-Dijle'!AA33</f>
        <v>4018067.9456836963</v>
      </c>
    </row>
    <row r="34" spans="1:27" ht="12.75" customHeight="1" x14ac:dyDescent="0.2">
      <c r="A34" s="49" t="s">
        <v>47</v>
      </c>
      <c r="B34" s="58"/>
      <c r="C34" s="58"/>
      <c r="D34" s="58"/>
      <c r="E34" s="58"/>
      <c r="F34" s="58"/>
      <c r="G34" s="58"/>
      <c r="H34" s="58"/>
      <c r="I34" s="58"/>
      <c r="J34" s="58"/>
      <c r="K34" s="25">
        <f>+Antwerpen!K34+'Halle-Vilvoorde'!K34+Imewo!K34+Kempen!K34+Limburg!K34+'Midden-Vlaanderen'!K34+West!K34+'Zenne-Dijle'!K34</f>
        <v>26419</v>
      </c>
      <c r="L34" s="59">
        <f>+Antwerpen!L34+'Halle-Vilvoorde'!L34+Imewo!L34+Kempen!L34+Limburg!L34+'Midden-Vlaanderen'!L34+West!L34+'Zenne-Dijle'!L34</f>
        <v>0</v>
      </c>
      <c r="M34" s="59">
        <f>+Antwerpen!M34+'Halle-Vilvoorde'!M34+Imewo!M34+Kempen!M34+Limburg!M34+'Midden-Vlaanderen'!M34+West!M34+'Zenne-Dijle'!M34</f>
        <v>0</v>
      </c>
      <c r="N34" s="59">
        <f>+Antwerpen!N34+'Halle-Vilvoorde'!N34+Imewo!N34+Kempen!N34+Limburg!N34+'Midden-Vlaanderen'!N34+West!N34+'Zenne-Dijle'!N34</f>
        <v>0</v>
      </c>
      <c r="O34" s="25">
        <f>+Antwerpen!O34+'Halle-Vilvoorde'!O34+Imewo!O34+Kempen!O34+Limburg!O34+'Midden-Vlaanderen'!O34+West!O34+'Zenne-Dijle'!O34</f>
        <v>26419</v>
      </c>
      <c r="P34" s="59">
        <f>+Antwerpen!P34+'Halle-Vilvoorde'!P34+Imewo!P34+Kempen!P34+Limburg!P34+'Midden-Vlaanderen'!P34+West!P34+'Zenne-Dijle'!P34</f>
        <v>0</v>
      </c>
      <c r="Q34" s="59">
        <f>+Antwerpen!Q34+'Halle-Vilvoorde'!Q34+Imewo!Q34+Kempen!Q34+Limburg!Q34+'Midden-Vlaanderen'!Q34+West!Q34+'Zenne-Dijle'!Q34</f>
        <v>0</v>
      </c>
      <c r="R34" s="59">
        <f>+Antwerpen!R34+'Halle-Vilvoorde'!R34+Imewo!R34+Kempen!R34+Limburg!R34+'Midden-Vlaanderen'!R34+West!R34+'Zenne-Dijle'!R34</f>
        <v>0</v>
      </c>
      <c r="S34" s="25">
        <f>+Antwerpen!S34+'Halle-Vilvoorde'!S34+Imewo!S34+Kempen!S34+Limburg!S34+'Midden-Vlaanderen'!S34+West!S34+'Zenne-Dijle'!S34</f>
        <v>26419</v>
      </c>
      <c r="T34" s="59">
        <f>+Antwerpen!T34+'Halle-Vilvoorde'!T34+Imewo!T34+Kempen!T34+Limburg!T34+'Midden-Vlaanderen'!T34+West!T34+'Zenne-Dijle'!T34</f>
        <v>0</v>
      </c>
      <c r="U34" s="59">
        <f>+Antwerpen!U34+'Halle-Vilvoorde'!U34+Imewo!U34+Kempen!U34+Limburg!U34+'Midden-Vlaanderen'!U34+West!U34+'Zenne-Dijle'!U34</f>
        <v>0</v>
      </c>
      <c r="V34" s="59">
        <f>+Antwerpen!V34+'Halle-Vilvoorde'!V34+Imewo!V34+Kempen!V34+Limburg!V34+'Midden-Vlaanderen'!V34+West!V34+'Zenne-Dijle'!V34</f>
        <v>0</v>
      </c>
      <c r="W34" s="25">
        <f>+Antwerpen!W34+'Halle-Vilvoorde'!W34+Imewo!W34+Kempen!W34+Limburg!W34+'Midden-Vlaanderen'!W34+West!W34+'Zenne-Dijle'!W34</f>
        <v>26419</v>
      </c>
      <c r="X34" s="59">
        <f>+Antwerpen!X34+'Halle-Vilvoorde'!X34+Imewo!X34+Kempen!X34+Limburg!X34+'Midden-Vlaanderen'!X34+West!X34+'Zenne-Dijle'!X34</f>
        <v>0</v>
      </c>
      <c r="Y34" s="59">
        <f>+Antwerpen!Y34+'Halle-Vilvoorde'!Y34+Imewo!Y34+Kempen!Y34+Limburg!Y34+'Midden-Vlaanderen'!Y34+West!Y34+'Zenne-Dijle'!Y34</f>
        <v>0</v>
      </c>
      <c r="Z34" s="59">
        <f>+Antwerpen!Z34+'Halle-Vilvoorde'!Z34+Imewo!Z34+Kempen!Z34+Limburg!Z34+'Midden-Vlaanderen'!Z34+West!Z34+'Zenne-Dijle'!Z34</f>
        <v>0</v>
      </c>
      <c r="AA34" s="60">
        <f>+Antwerpen!AA34+'Halle-Vilvoorde'!AA34+Imewo!AA34+Kempen!AA34+Limburg!AA34+'Midden-Vlaanderen'!AA34+West!AA34+'Zenne-Dijle'!AA34</f>
        <v>26419</v>
      </c>
    </row>
    <row r="35" spans="1:27" ht="10.5" x14ac:dyDescent="0.25">
      <c r="A35" s="3"/>
      <c r="B35" s="13"/>
      <c r="C35" s="3"/>
      <c r="D35" s="3"/>
      <c r="E35" s="13"/>
      <c r="F35" s="14"/>
      <c r="G35" s="13"/>
      <c r="H35" s="3"/>
      <c r="I35" s="3"/>
      <c r="J35" s="13"/>
      <c r="P35" s="27"/>
      <c r="Q35" s="27"/>
      <c r="R35" s="27"/>
      <c r="S35" s="14"/>
      <c r="T35" s="27"/>
      <c r="U35" s="27"/>
      <c r="V35" s="27"/>
      <c r="W35" s="14"/>
      <c r="X35" s="27"/>
      <c r="Y35" s="28"/>
      <c r="Z35" s="28"/>
      <c r="AA35" s="28"/>
    </row>
    <row r="36" spans="1:27" ht="20.5" x14ac:dyDescent="0.25">
      <c r="A36" s="36" t="s">
        <v>48</v>
      </c>
      <c r="B36" s="13"/>
      <c r="C36" s="3"/>
      <c r="D36" s="3"/>
      <c r="E36" s="13"/>
      <c r="F36" s="14"/>
      <c r="G36" s="13"/>
      <c r="H36" s="3"/>
      <c r="I36" s="3"/>
      <c r="J36" s="13"/>
      <c r="P36" s="27"/>
      <c r="Q36" s="33"/>
      <c r="R36" s="27"/>
      <c r="S36" s="14"/>
      <c r="T36" s="27"/>
      <c r="U36" s="27"/>
      <c r="V36" s="27"/>
      <c r="W36" s="14"/>
      <c r="X36" s="27"/>
      <c r="Y36" s="28"/>
      <c r="Z36" s="28"/>
      <c r="AA36" s="28"/>
    </row>
    <row r="37" spans="1:27" ht="10.5" x14ac:dyDescent="0.25">
      <c r="A37" s="3"/>
      <c r="B37" s="13"/>
      <c r="C37" s="3"/>
      <c r="D37" s="3"/>
      <c r="E37" s="13"/>
      <c r="F37" s="13"/>
      <c r="G37" s="13"/>
      <c r="H37" s="3"/>
      <c r="I37" s="3"/>
      <c r="J37" s="13"/>
      <c r="P37" s="27"/>
      <c r="Q37" s="27"/>
      <c r="R37" s="27"/>
      <c r="S37" s="14"/>
      <c r="T37" s="27"/>
      <c r="U37" s="27"/>
      <c r="V37" s="27"/>
      <c r="W37" s="14"/>
      <c r="X37" s="27"/>
      <c r="Y37" s="28"/>
      <c r="Z37" s="28"/>
      <c r="AA37" s="28"/>
    </row>
    <row r="38" spans="1:27" ht="10.5" x14ac:dyDescent="0.25">
      <c r="A38" s="3"/>
      <c r="B38" s="13"/>
      <c r="C38" s="3"/>
      <c r="D38" s="3"/>
      <c r="E38" s="13"/>
      <c r="F38" s="13"/>
      <c r="G38" s="13"/>
      <c r="H38" s="3"/>
      <c r="I38" s="3"/>
      <c r="J38" s="13"/>
      <c r="P38" s="27"/>
      <c r="Q38" s="27"/>
      <c r="R38" s="27"/>
      <c r="S38" s="14"/>
      <c r="T38" s="27"/>
      <c r="U38" s="27"/>
      <c r="V38" s="27"/>
      <c r="W38" s="14"/>
      <c r="X38" s="27"/>
      <c r="Y38" s="28"/>
      <c r="Z38" s="28"/>
      <c r="AA38" s="28"/>
    </row>
    <row r="39" spans="1:27" x14ac:dyDescent="0.2">
      <c r="P39" s="29"/>
    </row>
  </sheetData>
  <pageMargins left="0.11811023622047245" right="0.11811023622047245" top="0.15748031496062992" bottom="0" header="0.31496062992125984" footer="0.31496062992125984"/>
  <pageSetup paperSize="8" scale="66" orientation="landscape" r:id="rId1"/>
  <headerFooter>
    <oddHeader>&amp;C&amp;"Calibri"&amp;10&amp;K000000 Fluvius - Intern&amp;1#_x000D_</oddHead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FF937-3C35-46A2-8399-1443926D9E29}">
  <sheetPr>
    <pageSetUpPr fitToPage="1"/>
  </sheetPr>
  <dimension ref="A1:AA39"/>
  <sheetViews>
    <sheetView topLeftCell="H1" zoomScaleNormal="100" workbookViewId="0">
      <selection activeCell="L40" sqref="L40"/>
    </sheetView>
  </sheetViews>
  <sheetFormatPr defaultColWidth="9.26953125" defaultRowHeight="10" x14ac:dyDescent="0.2"/>
  <cols>
    <col min="1" max="1" width="40.26953125" style="1" customWidth="1"/>
    <col min="2" max="2" width="12.453125" style="1" customWidth="1"/>
    <col min="3" max="3" width="12.26953125" style="1" customWidth="1"/>
    <col min="4" max="4" width="11.7265625" style="1" customWidth="1"/>
    <col min="5" max="5" width="10.453125" style="1" customWidth="1"/>
    <col min="6" max="6" width="10" style="1" customWidth="1"/>
    <col min="7" max="7" width="12.453125" style="1" customWidth="1"/>
    <col min="8" max="8" width="12.26953125" style="1" customWidth="1"/>
    <col min="9" max="9" width="11.7265625" style="1" customWidth="1"/>
    <col min="10" max="10" width="10" style="1" customWidth="1"/>
    <col min="11" max="11" width="13.26953125" style="1" customWidth="1"/>
    <col min="12" max="12" width="12.26953125" style="1" customWidth="1"/>
    <col min="13" max="13" width="12" style="1" customWidth="1"/>
    <col min="14" max="14" width="10.26953125" style="1" bestFit="1" customWidth="1"/>
    <col min="15" max="15" width="11.7265625" style="1" customWidth="1"/>
    <col min="16" max="17" width="12" style="1" customWidth="1"/>
    <col min="18" max="18" width="10.26953125" style="1" bestFit="1" customWidth="1"/>
    <col min="19" max="19" width="11.26953125" style="1" customWidth="1"/>
    <col min="20" max="20" width="11.7265625" style="1" customWidth="1"/>
    <col min="21" max="21" width="12.26953125" style="1" customWidth="1"/>
    <col min="22" max="22" width="10.26953125" style="1" bestFit="1" customWidth="1"/>
    <col min="23" max="23" width="11.7265625" style="1" customWidth="1"/>
    <col min="24" max="25" width="12" style="1" customWidth="1"/>
    <col min="26" max="26" width="10.26953125" style="1" bestFit="1" customWidth="1"/>
    <col min="27" max="27" width="11.26953125" style="1" customWidth="1"/>
    <col min="28" max="16384" width="9.26953125" style="1"/>
  </cols>
  <sheetData>
    <row r="1" spans="1:27" ht="12.5" x14ac:dyDescent="0.25">
      <c r="A1" s="11" t="s">
        <v>49</v>
      </c>
      <c r="B1" s="12"/>
      <c r="C1" s="14"/>
      <c r="D1" s="13"/>
      <c r="E1" s="2"/>
      <c r="F1" s="12"/>
      <c r="G1" s="12"/>
      <c r="H1" s="14"/>
      <c r="I1" s="13"/>
      <c r="J1" s="2"/>
      <c r="K1" s="12" t="s">
        <v>1</v>
      </c>
      <c r="L1" s="13">
        <v>2025</v>
      </c>
      <c r="M1" s="28"/>
      <c r="N1" s="28"/>
      <c r="O1" s="13"/>
      <c r="P1" s="28"/>
      <c r="Q1" s="28"/>
      <c r="R1" s="28"/>
      <c r="S1" s="13"/>
      <c r="T1" s="28"/>
      <c r="U1" s="28"/>
      <c r="V1" s="28"/>
      <c r="W1" s="13"/>
      <c r="X1" s="28"/>
      <c r="Y1" s="28"/>
      <c r="Z1" s="28"/>
      <c r="AA1" s="13"/>
    </row>
    <row r="2" spans="1:27" s="31" customFormat="1" ht="31.5" customHeight="1" x14ac:dyDescent="0.25">
      <c r="A2" s="30"/>
      <c r="B2" s="38">
        <v>2023</v>
      </c>
      <c r="C2" s="38">
        <v>2023</v>
      </c>
      <c r="D2" s="38">
        <v>2023</v>
      </c>
      <c r="E2" s="38" t="s">
        <v>59</v>
      </c>
      <c r="F2" s="38" t="s">
        <v>60</v>
      </c>
      <c r="G2" s="38">
        <v>2024</v>
      </c>
      <c r="H2" s="38">
        <v>2024</v>
      </c>
      <c r="I2" s="38">
        <v>2024</v>
      </c>
      <c r="J2" s="38" t="s">
        <v>61</v>
      </c>
      <c r="K2" s="39" t="s">
        <v>62</v>
      </c>
      <c r="L2" s="38">
        <v>2025</v>
      </c>
      <c r="M2" s="38">
        <v>2025</v>
      </c>
      <c r="N2" s="38">
        <v>2025</v>
      </c>
      <c r="O2" s="40" t="s">
        <v>63</v>
      </c>
      <c r="P2" s="38">
        <v>2026</v>
      </c>
      <c r="Q2" s="38">
        <v>2026</v>
      </c>
      <c r="R2" s="41">
        <v>2026</v>
      </c>
      <c r="S2" s="40" t="s">
        <v>64</v>
      </c>
      <c r="T2" s="38">
        <v>2027</v>
      </c>
      <c r="U2" s="38">
        <v>2027</v>
      </c>
      <c r="V2" s="38">
        <v>2027</v>
      </c>
      <c r="W2" s="40" t="s">
        <v>65</v>
      </c>
      <c r="X2" s="38">
        <v>2028</v>
      </c>
      <c r="Y2" s="38">
        <v>2028</v>
      </c>
      <c r="Z2" s="38">
        <v>2028</v>
      </c>
      <c r="AA2" s="40" t="s">
        <v>66</v>
      </c>
    </row>
    <row r="3" spans="1:27" ht="10.5" x14ac:dyDescent="0.25">
      <c r="A3" s="3"/>
      <c r="B3" s="42" t="s">
        <v>2</v>
      </c>
      <c r="C3" s="42" t="s">
        <v>2</v>
      </c>
      <c r="D3" s="42" t="s">
        <v>2</v>
      </c>
      <c r="E3" s="15"/>
      <c r="F3" s="16"/>
      <c r="G3" s="42" t="s">
        <v>3</v>
      </c>
      <c r="H3" s="42" t="s">
        <v>3</v>
      </c>
      <c r="I3" s="42" t="s">
        <v>3</v>
      </c>
      <c r="J3" s="15"/>
      <c r="K3" s="16"/>
      <c r="L3" s="42" t="s">
        <v>4</v>
      </c>
      <c r="M3" s="42" t="s">
        <v>4</v>
      </c>
      <c r="N3" s="42" t="s">
        <v>4</v>
      </c>
      <c r="O3" s="16"/>
      <c r="P3" s="43" t="s">
        <v>5</v>
      </c>
      <c r="Q3" s="43" t="s">
        <v>5</v>
      </c>
      <c r="R3" s="43" t="s">
        <v>5</v>
      </c>
      <c r="S3" s="44"/>
      <c r="T3" s="43" t="s">
        <v>6</v>
      </c>
      <c r="U3" s="43" t="s">
        <v>6</v>
      </c>
      <c r="V3" s="43" t="s">
        <v>6</v>
      </c>
      <c r="W3" s="44"/>
      <c r="X3" s="43" t="s">
        <v>7</v>
      </c>
      <c r="Y3" s="43" t="s">
        <v>7</v>
      </c>
      <c r="Z3" s="43" t="s">
        <v>7</v>
      </c>
      <c r="AA3" s="44"/>
    </row>
    <row r="4" spans="1:27" ht="32" thickBot="1" x14ac:dyDescent="0.3">
      <c r="A4" s="4" t="s">
        <v>0</v>
      </c>
      <c r="B4" s="17" t="s">
        <v>8</v>
      </c>
      <c r="C4" s="18" t="s">
        <v>9</v>
      </c>
      <c r="D4" s="19" t="s">
        <v>10</v>
      </c>
      <c r="E4" s="20" t="s">
        <v>11</v>
      </c>
      <c r="F4" s="5" t="s">
        <v>12</v>
      </c>
      <c r="G4" s="17" t="s">
        <v>8</v>
      </c>
      <c r="H4" s="18" t="s">
        <v>9</v>
      </c>
      <c r="I4" s="19" t="s">
        <v>10</v>
      </c>
      <c r="J4" s="20" t="s">
        <v>13</v>
      </c>
      <c r="K4" s="5" t="s">
        <v>14</v>
      </c>
      <c r="L4" s="17" t="s">
        <v>15</v>
      </c>
      <c r="M4" s="18" t="s">
        <v>16</v>
      </c>
      <c r="N4" s="10" t="s">
        <v>17</v>
      </c>
      <c r="O4" s="5" t="s">
        <v>18</v>
      </c>
      <c r="P4" s="17" t="s">
        <v>15</v>
      </c>
      <c r="Q4" s="18" t="s">
        <v>16</v>
      </c>
      <c r="R4" s="10" t="s">
        <v>17</v>
      </c>
      <c r="S4" s="5" t="s">
        <v>19</v>
      </c>
      <c r="T4" s="17" t="s">
        <v>15</v>
      </c>
      <c r="U4" s="18" t="s">
        <v>16</v>
      </c>
      <c r="V4" s="10" t="s">
        <v>17</v>
      </c>
      <c r="W4" s="5" t="s">
        <v>20</v>
      </c>
      <c r="X4" s="17" t="s">
        <v>8</v>
      </c>
      <c r="Y4" s="18" t="s">
        <v>9</v>
      </c>
      <c r="Z4" s="10" t="s">
        <v>17</v>
      </c>
      <c r="AA4" s="5" t="s">
        <v>21</v>
      </c>
    </row>
    <row r="5" spans="1:27" ht="12.75" customHeight="1" x14ac:dyDescent="0.25">
      <c r="A5" s="6"/>
      <c r="B5" s="58"/>
      <c r="C5" s="58"/>
      <c r="D5" s="58"/>
      <c r="E5" s="58"/>
      <c r="F5" s="58"/>
      <c r="G5" s="58"/>
      <c r="H5" s="58"/>
      <c r="I5" s="58"/>
      <c r="J5" s="58"/>
      <c r="K5" s="7"/>
      <c r="L5" s="21"/>
      <c r="M5" s="22"/>
      <c r="N5" s="22"/>
      <c r="O5" s="7"/>
      <c r="P5" s="23"/>
      <c r="Q5" s="23"/>
      <c r="R5" s="23"/>
      <c r="S5" s="24"/>
      <c r="T5" s="23"/>
      <c r="U5" s="23"/>
      <c r="V5" s="23"/>
      <c r="W5" s="24"/>
      <c r="X5" s="23"/>
      <c r="Y5" s="23"/>
      <c r="Z5" s="23"/>
      <c r="AA5" s="24"/>
    </row>
    <row r="6" spans="1:27" ht="12.75" customHeight="1" x14ac:dyDescent="0.25">
      <c r="A6" s="45" t="s">
        <v>22</v>
      </c>
      <c r="B6" s="58"/>
      <c r="C6" s="58"/>
      <c r="D6" s="58"/>
      <c r="E6" s="58"/>
      <c r="F6" s="58"/>
      <c r="G6" s="58"/>
      <c r="H6" s="58"/>
      <c r="I6" s="58"/>
      <c r="J6" s="58"/>
      <c r="K6" s="26"/>
      <c r="L6" s="48"/>
      <c r="M6" s="48"/>
      <c r="N6" s="48"/>
      <c r="O6" s="47"/>
      <c r="P6" s="48"/>
      <c r="Q6" s="48"/>
      <c r="R6" s="48"/>
      <c r="S6" s="46"/>
      <c r="T6" s="48"/>
      <c r="U6" s="48"/>
      <c r="V6" s="48"/>
      <c r="W6" s="46"/>
      <c r="X6" s="48"/>
      <c r="Y6" s="48"/>
      <c r="Z6" s="48"/>
      <c r="AA6" s="46"/>
    </row>
    <row r="7" spans="1:27" ht="12.75" customHeight="1" x14ac:dyDescent="0.25">
      <c r="A7" s="49" t="s">
        <v>23</v>
      </c>
      <c r="B7" s="58"/>
      <c r="C7" s="58"/>
      <c r="D7" s="58"/>
      <c r="E7" s="58"/>
      <c r="F7" s="58"/>
      <c r="G7" s="58"/>
      <c r="H7" s="58"/>
      <c r="I7" s="58"/>
      <c r="J7" s="58"/>
      <c r="K7" s="25">
        <v>0</v>
      </c>
      <c r="L7" s="51">
        <v>0</v>
      </c>
      <c r="M7" s="8">
        <v>0</v>
      </c>
      <c r="N7" s="51">
        <v>0</v>
      </c>
      <c r="O7" s="50">
        <v>0</v>
      </c>
      <c r="P7" s="51">
        <v>0</v>
      </c>
      <c r="Q7" s="51">
        <v>0</v>
      </c>
      <c r="R7" s="51">
        <v>0</v>
      </c>
      <c r="S7" s="50">
        <v>0</v>
      </c>
      <c r="T7" s="51">
        <v>0</v>
      </c>
      <c r="U7" s="8">
        <v>0</v>
      </c>
      <c r="V7" s="51">
        <v>0</v>
      </c>
      <c r="W7" s="50">
        <v>0</v>
      </c>
      <c r="X7" s="51">
        <v>0</v>
      </c>
      <c r="Y7" s="8">
        <v>0</v>
      </c>
      <c r="Z7" s="51">
        <v>0</v>
      </c>
      <c r="AA7" s="50">
        <v>0</v>
      </c>
    </row>
    <row r="8" spans="1:27" ht="12.75" customHeight="1" x14ac:dyDescent="0.25">
      <c r="A8" s="49" t="s">
        <v>24</v>
      </c>
      <c r="B8" s="58"/>
      <c r="C8" s="58"/>
      <c r="D8" s="58"/>
      <c r="E8" s="58"/>
      <c r="F8" s="58"/>
      <c r="G8" s="58"/>
      <c r="H8" s="58"/>
      <c r="I8" s="58"/>
      <c r="J8" s="58"/>
      <c r="K8" s="25"/>
      <c r="L8" s="51"/>
      <c r="M8" s="51"/>
      <c r="N8" s="51"/>
      <c r="O8" s="50">
        <v>0</v>
      </c>
      <c r="P8" s="51"/>
      <c r="Q8" s="51"/>
      <c r="R8" s="51"/>
      <c r="S8" s="50">
        <v>0</v>
      </c>
      <c r="T8" s="51"/>
      <c r="U8" s="51"/>
      <c r="V8" s="51"/>
      <c r="W8" s="50">
        <v>0</v>
      </c>
      <c r="X8" s="51"/>
      <c r="Y8" s="51"/>
      <c r="Z8" s="51"/>
      <c r="AA8" s="50">
        <v>0</v>
      </c>
    </row>
    <row r="9" spans="1:27" ht="12.75" customHeight="1" x14ac:dyDescent="0.25">
      <c r="A9" s="49" t="s">
        <v>25</v>
      </c>
      <c r="B9" s="58"/>
      <c r="C9" s="58"/>
      <c r="D9" s="58"/>
      <c r="E9" s="58"/>
      <c r="F9" s="58"/>
      <c r="G9" s="58"/>
      <c r="H9" s="58"/>
      <c r="I9" s="58"/>
      <c r="J9" s="58"/>
      <c r="K9" s="25">
        <v>4410190.7410000004</v>
      </c>
      <c r="L9" s="51">
        <v>67671.793061773351</v>
      </c>
      <c r="M9" s="51">
        <v>67671.793061773351</v>
      </c>
      <c r="N9" s="9">
        <v>131759.43878139369</v>
      </c>
      <c r="O9" s="50">
        <v>4541950.1797813941</v>
      </c>
      <c r="P9" s="51">
        <v>50221</v>
      </c>
      <c r="Q9" s="51">
        <v>50221</v>
      </c>
      <c r="R9" s="9">
        <v>126414</v>
      </c>
      <c r="S9" s="50">
        <v>4668364.1797813941</v>
      </c>
      <c r="T9" s="51">
        <v>54192</v>
      </c>
      <c r="U9" s="51">
        <v>54192</v>
      </c>
      <c r="V9" s="9">
        <v>138869</v>
      </c>
      <c r="W9" s="50">
        <v>4807233.1797813941</v>
      </c>
      <c r="X9" s="51">
        <v>58898</v>
      </c>
      <c r="Y9" s="51">
        <v>58898</v>
      </c>
      <c r="Z9" s="9">
        <v>123235</v>
      </c>
      <c r="AA9" s="50">
        <v>4930468.1797813941</v>
      </c>
    </row>
    <row r="10" spans="1:27" s="35" customFormat="1" ht="12.75" customHeight="1" x14ac:dyDescent="0.25">
      <c r="A10" s="52" t="s">
        <v>26</v>
      </c>
      <c r="B10" s="58"/>
      <c r="C10" s="58"/>
      <c r="D10" s="58"/>
      <c r="E10" s="58"/>
      <c r="F10" s="58"/>
      <c r="G10" s="58"/>
      <c r="H10" s="58"/>
      <c r="I10" s="58"/>
      <c r="J10" s="58"/>
      <c r="K10" s="25">
        <v>4410190.7410000004</v>
      </c>
      <c r="L10" s="53">
        <v>67671.793061773351</v>
      </c>
      <c r="M10" s="53">
        <v>67671.793061773351</v>
      </c>
      <c r="N10" s="34">
        <v>131759.43878139369</v>
      </c>
      <c r="O10" s="50">
        <v>4541950.1797813941</v>
      </c>
      <c r="P10" s="53">
        <v>50221</v>
      </c>
      <c r="Q10" s="53">
        <v>50221</v>
      </c>
      <c r="R10" s="34">
        <v>126414</v>
      </c>
      <c r="S10" s="50">
        <v>4668364.1797813941</v>
      </c>
      <c r="T10" s="53">
        <v>54192</v>
      </c>
      <c r="U10" s="53">
        <v>54192</v>
      </c>
      <c r="V10" s="34">
        <v>138869</v>
      </c>
      <c r="W10" s="50">
        <v>4807233.1797813941</v>
      </c>
      <c r="X10" s="53">
        <v>58898</v>
      </c>
      <c r="Y10" s="53">
        <v>58898</v>
      </c>
      <c r="Z10" s="34">
        <v>123235</v>
      </c>
      <c r="AA10" s="50">
        <v>4930468.1797813941</v>
      </c>
    </row>
    <row r="11" spans="1:27" ht="12.75" customHeight="1" x14ac:dyDescent="0.25">
      <c r="A11" s="45" t="s">
        <v>27</v>
      </c>
      <c r="B11" s="58"/>
      <c r="C11" s="58"/>
      <c r="D11" s="58"/>
      <c r="E11" s="58"/>
      <c r="F11" s="58"/>
      <c r="G11" s="58"/>
      <c r="H11" s="58"/>
      <c r="I11" s="58"/>
      <c r="J11" s="58"/>
      <c r="K11" s="47"/>
      <c r="L11" s="54"/>
      <c r="M11" s="54"/>
      <c r="N11" s="54"/>
      <c r="O11" s="47"/>
      <c r="P11" s="54"/>
      <c r="Q11" s="54"/>
      <c r="R11" s="54"/>
      <c r="S11" s="47"/>
      <c r="T11" s="54"/>
      <c r="U11" s="54"/>
      <c r="V11" s="54"/>
      <c r="W11" s="47"/>
      <c r="X11" s="54"/>
      <c r="Y11" s="54"/>
      <c r="Z11" s="54"/>
      <c r="AA11" s="47"/>
    </row>
    <row r="12" spans="1:27" ht="12.65" customHeight="1" x14ac:dyDescent="0.25">
      <c r="A12" s="49" t="s">
        <v>23</v>
      </c>
      <c r="B12" s="58"/>
      <c r="C12" s="58"/>
      <c r="D12" s="58"/>
      <c r="E12" s="58"/>
      <c r="F12" s="58"/>
      <c r="G12" s="58"/>
      <c r="H12" s="58"/>
      <c r="I12" s="58"/>
      <c r="J12" s="58"/>
      <c r="K12" s="50">
        <v>774.01</v>
      </c>
      <c r="L12" s="51">
        <v>0</v>
      </c>
      <c r="M12" s="51">
        <v>0</v>
      </c>
      <c r="N12" s="51">
        <v>0</v>
      </c>
      <c r="O12" s="50">
        <v>774.01</v>
      </c>
      <c r="P12" s="51">
        <v>0</v>
      </c>
      <c r="Q12" s="51">
        <v>0</v>
      </c>
      <c r="R12" s="51">
        <v>0</v>
      </c>
      <c r="S12" s="50">
        <v>774.01</v>
      </c>
      <c r="T12" s="51">
        <v>0</v>
      </c>
      <c r="U12" s="51">
        <v>0</v>
      </c>
      <c r="V12" s="51">
        <v>0</v>
      </c>
      <c r="W12" s="50">
        <v>774.01</v>
      </c>
      <c r="X12" s="51">
        <v>0</v>
      </c>
      <c r="Y12" s="51">
        <v>0</v>
      </c>
      <c r="Z12" s="51">
        <v>0</v>
      </c>
      <c r="AA12" s="50">
        <v>774.01</v>
      </c>
    </row>
    <row r="13" spans="1:27" ht="12.75" customHeight="1" x14ac:dyDescent="0.25">
      <c r="A13" s="49" t="s">
        <v>24</v>
      </c>
      <c r="B13" s="58"/>
      <c r="C13" s="58"/>
      <c r="D13" s="58"/>
      <c r="E13" s="58"/>
      <c r="F13" s="58"/>
      <c r="G13" s="58"/>
      <c r="H13" s="58"/>
      <c r="I13" s="58"/>
      <c r="J13" s="58"/>
      <c r="K13" s="50">
        <v>893934.41400000011</v>
      </c>
      <c r="L13" s="51">
        <v>425.01312217775046</v>
      </c>
      <c r="M13" s="51">
        <v>6768.7845372809961</v>
      </c>
      <c r="N13" s="51">
        <v>19749.935006566568</v>
      </c>
      <c r="O13" s="50">
        <v>907340.57759146346</v>
      </c>
      <c r="P13" s="51">
        <v>514</v>
      </c>
      <c r="Q13" s="51">
        <v>3959</v>
      </c>
      <c r="R13" s="51">
        <v>6383</v>
      </c>
      <c r="S13" s="50">
        <v>910278.57759146346</v>
      </c>
      <c r="T13" s="51">
        <v>514</v>
      </c>
      <c r="U13" s="51">
        <v>3959</v>
      </c>
      <c r="V13" s="51">
        <v>6383</v>
      </c>
      <c r="W13" s="50">
        <v>913216.57759146346</v>
      </c>
      <c r="X13" s="51">
        <v>514</v>
      </c>
      <c r="Y13" s="51">
        <v>3959</v>
      </c>
      <c r="Z13" s="51">
        <v>6383</v>
      </c>
      <c r="AA13" s="50">
        <v>916154.57759146346</v>
      </c>
    </row>
    <row r="14" spans="1:27" ht="12.75" customHeight="1" x14ac:dyDescent="0.25">
      <c r="A14" s="49" t="s">
        <v>25</v>
      </c>
      <c r="B14" s="58"/>
      <c r="C14" s="58"/>
      <c r="D14" s="58"/>
      <c r="E14" s="58"/>
      <c r="F14" s="58"/>
      <c r="G14" s="58"/>
      <c r="H14" s="58"/>
      <c r="I14" s="58"/>
      <c r="J14" s="58"/>
      <c r="K14" s="50">
        <v>9632584.4220000003</v>
      </c>
      <c r="L14" s="51">
        <v>129268.60033548281</v>
      </c>
      <c r="M14" s="51">
        <v>122924.82892037957</v>
      </c>
      <c r="N14" s="51">
        <v>254306.14805745688</v>
      </c>
      <c r="O14" s="50">
        <v>9893234.3414725605</v>
      </c>
      <c r="P14" s="51">
        <v>133150</v>
      </c>
      <c r="Q14" s="51">
        <v>129705</v>
      </c>
      <c r="R14" s="51">
        <v>219769</v>
      </c>
      <c r="S14" s="50">
        <v>10116448.341472561</v>
      </c>
      <c r="T14" s="51">
        <v>133150</v>
      </c>
      <c r="U14" s="51">
        <v>129705</v>
      </c>
      <c r="V14" s="51">
        <v>219412</v>
      </c>
      <c r="W14" s="50">
        <v>10339305.341472561</v>
      </c>
      <c r="X14" s="51">
        <v>133150</v>
      </c>
      <c r="Y14" s="51">
        <v>129705</v>
      </c>
      <c r="Z14" s="51">
        <v>216608</v>
      </c>
      <c r="AA14" s="50">
        <v>10559358.341472561</v>
      </c>
    </row>
    <row r="15" spans="1:27" ht="12.75" customHeight="1" x14ac:dyDescent="0.25">
      <c r="A15" s="49" t="s">
        <v>28</v>
      </c>
      <c r="B15" s="58"/>
      <c r="C15" s="58"/>
      <c r="D15" s="58"/>
      <c r="E15" s="58"/>
      <c r="F15" s="58"/>
      <c r="G15" s="58"/>
      <c r="H15" s="58"/>
      <c r="I15" s="58"/>
      <c r="J15" s="58"/>
      <c r="K15" s="50">
        <v>1646.2239210625896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</row>
    <row r="16" spans="1:27" ht="12.75" customHeight="1" x14ac:dyDescent="0.25">
      <c r="A16" s="49" t="s">
        <v>29</v>
      </c>
      <c r="B16" s="58"/>
      <c r="C16" s="58"/>
      <c r="D16" s="58"/>
      <c r="E16" s="58"/>
      <c r="F16" s="58"/>
      <c r="G16" s="58"/>
      <c r="H16" s="58"/>
      <c r="I16" s="58"/>
      <c r="J16" s="58"/>
      <c r="K16" s="50">
        <v>1787878.415078938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</row>
    <row r="17" spans="1:27" ht="12.75" customHeight="1" x14ac:dyDescent="0.25">
      <c r="A17" s="49" t="s">
        <v>30</v>
      </c>
      <c r="B17" s="58"/>
      <c r="C17" s="58"/>
      <c r="D17" s="58"/>
      <c r="E17" s="58"/>
      <c r="F17" s="58"/>
      <c r="G17" s="58"/>
      <c r="H17" s="58"/>
      <c r="I17" s="58"/>
      <c r="J17" s="58"/>
      <c r="K17" s="50">
        <v>8737768.2070000004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</row>
    <row r="18" spans="1:27" s="35" customFormat="1" ht="12.75" customHeight="1" x14ac:dyDescent="0.25">
      <c r="A18" s="52" t="s">
        <v>31</v>
      </c>
      <c r="B18" s="58"/>
      <c r="C18" s="58"/>
      <c r="D18" s="58"/>
      <c r="E18" s="58"/>
      <c r="F18" s="58"/>
      <c r="G18" s="58"/>
      <c r="H18" s="58"/>
      <c r="I18" s="58"/>
      <c r="J18" s="58"/>
      <c r="K18" s="50">
        <v>10527292.846000001</v>
      </c>
      <c r="L18" s="53">
        <v>129693.61345766057</v>
      </c>
      <c r="M18" s="53">
        <v>129693.61345766057</v>
      </c>
      <c r="N18" s="53">
        <v>274056.08306402346</v>
      </c>
      <c r="O18" s="50">
        <v>10801348.929064024</v>
      </c>
      <c r="P18" s="53">
        <v>133664</v>
      </c>
      <c r="Q18" s="53">
        <v>133664</v>
      </c>
      <c r="R18" s="53">
        <v>226152</v>
      </c>
      <c r="S18" s="50">
        <v>11027500.929064024</v>
      </c>
      <c r="T18" s="53">
        <v>133664</v>
      </c>
      <c r="U18" s="53">
        <v>133664</v>
      </c>
      <c r="V18" s="53">
        <v>225795</v>
      </c>
      <c r="W18" s="50">
        <v>11253295.929064024</v>
      </c>
      <c r="X18" s="53">
        <v>133664</v>
      </c>
      <c r="Y18" s="53">
        <v>133664</v>
      </c>
      <c r="Z18" s="53">
        <v>222991</v>
      </c>
      <c r="AA18" s="50">
        <v>11476286.929064024</v>
      </c>
    </row>
    <row r="19" spans="1:27" ht="12.75" customHeight="1" x14ac:dyDescent="0.25">
      <c r="A19" s="45" t="s">
        <v>32</v>
      </c>
      <c r="B19" s="58"/>
      <c r="C19" s="58"/>
      <c r="D19" s="58"/>
      <c r="E19" s="58"/>
      <c r="F19" s="58"/>
      <c r="G19" s="58"/>
      <c r="H19" s="58"/>
      <c r="I19" s="58"/>
      <c r="J19" s="58"/>
      <c r="K19" s="47"/>
      <c r="L19" s="54"/>
      <c r="M19" s="54"/>
      <c r="N19" s="54"/>
      <c r="O19" s="47"/>
      <c r="P19" s="54"/>
      <c r="Q19" s="54"/>
      <c r="R19" s="54"/>
      <c r="S19" s="47"/>
      <c r="T19" s="54"/>
      <c r="U19" s="54"/>
      <c r="V19" s="54"/>
      <c r="W19" s="47"/>
      <c r="X19" s="54"/>
      <c r="Y19" s="54"/>
      <c r="Z19" s="54"/>
      <c r="AA19" s="47"/>
    </row>
    <row r="20" spans="1:27" ht="12.75" customHeight="1" x14ac:dyDescent="0.25">
      <c r="A20" s="49" t="s">
        <v>33</v>
      </c>
      <c r="B20" s="58"/>
      <c r="C20" s="58"/>
      <c r="D20" s="58"/>
      <c r="E20" s="58"/>
      <c r="F20" s="58"/>
      <c r="G20" s="58"/>
      <c r="H20" s="58"/>
      <c r="I20" s="58"/>
      <c r="J20" s="58"/>
      <c r="K20" s="50">
        <v>25</v>
      </c>
      <c r="L20" s="55">
        <v>0</v>
      </c>
      <c r="M20" s="55">
        <v>0</v>
      </c>
      <c r="N20" s="55">
        <v>0</v>
      </c>
      <c r="O20" s="50">
        <v>25</v>
      </c>
      <c r="P20" s="55">
        <v>1</v>
      </c>
      <c r="Q20" s="55">
        <v>1</v>
      </c>
      <c r="R20" s="55">
        <v>1</v>
      </c>
      <c r="S20" s="50">
        <v>26</v>
      </c>
      <c r="T20" s="55">
        <v>1</v>
      </c>
      <c r="U20" s="55">
        <v>1</v>
      </c>
      <c r="V20" s="55">
        <v>0</v>
      </c>
      <c r="W20" s="50">
        <v>26</v>
      </c>
      <c r="X20" s="55">
        <v>3</v>
      </c>
      <c r="Y20" s="55">
        <v>3</v>
      </c>
      <c r="Z20" s="55">
        <v>0</v>
      </c>
      <c r="AA20" s="50">
        <v>26</v>
      </c>
    </row>
    <row r="21" spans="1:27" ht="12.75" customHeight="1" x14ac:dyDescent="0.25">
      <c r="A21" s="49" t="s">
        <v>34</v>
      </c>
      <c r="B21" s="58"/>
      <c r="C21" s="58"/>
      <c r="D21" s="58"/>
      <c r="E21" s="58"/>
      <c r="F21" s="58"/>
      <c r="G21" s="58"/>
      <c r="H21" s="58"/>
      <c r="I21" s="58"/>
      <c r="J21" s="58"/>
      <c r="K21" s="50">
        <v>113</v>
      </c>
      <c r="L21" s="55">
        <v>1</v>
      </c>
      <c r="M21" s="55">
        <v>1</v>
      </c>
      <c r="N21" s="55">
        <v>4</v>
      </c>
      <c r="O21" s="50">
        <v>117</v>
      </c>
      <c r="P21" s="55">
        <v>3</v>
      </c>
      <c r="Q21" s="55">
        <v>3</v>
      </c>
      <c r="R21" s="55">
        <v>0</v>
      </c>
      <c r="S21" s="50">
        <v>117</v>
      </c>
      <c r="T21" s="55">
        <v>2</v>
      </c>
      <c r="U21" s="55">
        <v>2</v>
      </c>
      <c r="V21" s="55">
        <v>0</v>
      </c>
      <c r="W21" s="50">
        <v>117</v>
      </c>
      <c r="X21" s="55">
        <v>3</v>
      </c>
      <c r="Y21" s="55">
        <v>3</v>
      </c>
      <c r="Z21" s="55">
        <v>0</v>
      </c>
      <c r="AA21" s="50">
        <v>117</v>
      </c>
    </row>
    <row r="22" spans="1:27" ht="12.75" customHeight="1" x14ac:dyDescent="0.25">
      <c r="A22" s="45" t="s">
        <v>35</v>
      </c>
      <c r="B22" s="58"/>
      <c r="C22" s="58"/>
      <c r="D22" s="58"/>
      <c r="E22" s="58"/>
      <c r="F22" s="58"/>
      <c r="G22" s="58"/>
      <c r="H22" s="58"/>
      <c r="I22" s="58"/>
      <c r="J22" s="58"/>
      <c r="K22" s="47"/>
      <c r="L22" s="54"/>
      <c r="M22" s="54"/>
      <c r="N22" s="54"/>
      <c r="O22" s="47"/>
      <c r="P22" s="54"/>
      <c r="Q22" s="54"/>
      <c r="R22" s="54"/>
      <c r="S22" s="47"/>
      <c r="T22" s="54"/>
      <c r="U22" s="54"/>
      <c r="V22" s="54"/>
      <c r="W22" s="47"/>
      <c r="X22" s="54"/>
      <c r="Y22" s="54"/>
      <c r="Z22" s="54"/>
      <c r="AA22" s="47"/>
    </row>
    <row r="23" spans="1:27" ht="12.75" customHeight="1" x14ac:dyDescent="0.25">
      <c r="A23" s="49" t="s">
        <v>36</v>
      </c>
      <c r="B23" s="58"/>
      <c r="C23" s="58"/>
      <c r="D23" s="58"/>
      <c r="E23" s="58"/>
      <c r="F23" s="58"/>
      <c r="G23" s="58"/>
      <c r="H23" s="58"/>
      <c r="I23" s="58"/>
      <c r="J23" s="58"/>
      <c r="K23" s="50">
        <v>2998</v>
      </c>
      <c r="L23" s="56" t="s">
        <v>58</v>
      </c>
      <c r="M23" s="56" t="s">
        <v>58</v>
      </c>
      <c r="N23" s="56">
        <v>272.44020631469073</v>
      </c>
      <c r="O23" s="50">
        <v>3270.4402063146908</v>
      </c>
      <c r="P23" s="56" t="s">
        <v>58</v>
      </c>
      <c r="Q23" s="56" t="s">
        <v>58</v>
      </c>
      <c r="R23" s="51">
        <v>348.9</v>
      </c>
      <c r="S23" s="50">
        <v>3619.3402063146909</v>
      </c>
      <c r="T23" s="56" t="s">
        <v>58</v>
      </c>
      <c r="U23" s="56" t="s">
        <v>58</v>
      </c>
      <c r="V23" s="51">
        <v>348.9</v>
      </c>
      <c r="W23" s="50">
        <v>3968.240206314691</v>
      </c>
      <c r="X23" s="56" t="s">
        <v>58</v>
      </c>
      <c r="Y23" s="56" t="s">
        <v>58</v>
      </c>
      <c r="Z23" s="51">
        <v>348.9</v>
      </c>
      <c r="AA23" s="50">
        <v>4317.1402063146907</v>
      </c>
    </row>
    <row r="24" spans="1:27" ht="12.75" customHeight="1" x14ac:dyDescent="0.25">
      <c r="A24" s="49" t="s">
        <v>37</v>
      </c>
      <c r="B24" s="58"/>
      <c r="C24" s="58"/>
      <c r="D24" s="58"/>
      <c r="E24" s="58"/>
      <c r="F24" s="58"/>
      <c r="G24" s="58"/>
      <c r="H24" s="58"/>
      <c r="I24" s="58"/>
      <c r="J24" s="58"/>
      <c r="K24" s="50">
        <v>3566</v>
      </c>
      <c r="L24" s="51">
        <v>49</v>
      </c>
      <c r="M24" s="51">
        <v>49</v>
      </c>
      <c r="N24" s="51">
        <v>64</v>
      </c>
      <c r="O24" s="50">
        <v>3630</v>
      </c>
      <c r="P24" s="51">
        <v>51</v>
      </c>
      <c r="Q24" s="51">
        <v>51</v>
      </c>
      <c r="R24" s="51">
        <v>80</v>
      </c>
      <c r="S24" s="50">
        <v>3710</v>
      </c>
      <c r="T24" s="51">
        <v>49</v>
      </c>
      <c r="U24" s="51">
        <v>49</v>
      </c>
      <c r="V24" s="51">
        <v>79</v>
      </c>
      <c r="W24" s="50">
        <v>3789</v>
      </c>
      <c r="X24" s="51">
        <v>51</v>
      </c>
      <c r="Y24" s="51">
        <v>51</v>
      </c>
      <c r="Z24" s="51">
        <v>80</v>
      </c>
      <c r="AA24" s="50">
        <v>3869</v>
      </c>
    </row>
    <row r="25" spans="1:27" ht="12.75" customHeight="1" x14ac:dyDescent="0.25">
      <c r="A25" s="49" t="s">
        <v>38</v>
      </c>
      <c r="B25" s="58"/>
      <c r="C25" s="58"/>
      <c r="D25" s="58"/>
      <c r="E25" s="58"/>
      <c r="F25" s="58"/>
      <c r="G25" s="58"/>
      <c r="H25" s="58"/>
      <c r="I25" s="58"/>
      <c r="J25" s="58"/>
      <c r="K25" s="50">
        <v>3894</v>
      </c>
      <c r="L25" s="51">
        <v>60.104339201202635</v>
      </c>
      <c r="M25" s="51">
        <v>60.104339201202635</v>
      </c>
      <c r="N25" s="51">
        <v>167.27639233554373</v>
      </c>
      <c r="O25" s="50">
        <v>4061.2763923355437</v>
      </c>
      <c r="P25" s="51">
        <v>209</v>
      </c>
      <c r="Q25" s="51">
        <v>209</v>
      </c>
      <c r="R25" s="51">
        <v>81</v>
      </c>
      <c r="S25" s="50">
        <v>4142.2763923355433</v>
      </c>
      <c r="T25" s="51">
        <v>203</v>
      </c>
      <c r="U25" s="51">
        <v>203</v>
      </c>
      <c r="V25" s="51">
        <v>80</v>
      </c>
      <c r="W25" s="50">
        <v>4222.2763923355433</v>
      </c>
      <c r="X25" s="51">
        <v>201</v>
      </c>
      <c r="Y25" s="51">
        <v>201</v>
      </c>
      <c r="Z25" s="51">
        <v>81</v>
      </c>
      <c r="AA25" s="50">
        <v>4303.2763923355433</v>
      </c>
    </row>
    <row r="26" spans="1:27" ht="12.75" customHeight="1" x14ac:dyDescent="0.25">
      <c r="A26" s="49" t="s">
        <v>39</v>
      </c>
      <c r="B26" s="58"/>
      <c r="C26" s="58"/>
      <c r="D26" s="58"/>
      <c r="E26" s="58"/>
      <c r="F26" s="58"/>
      <c r="G26" s="58"/>
      <c r="H26" s="58"/>
      <c r="I26" s="58"/>
      <c r="J26" s="58"/>
      <c r="K26" s="50">
        <v>3112</v>
      </c>
      <c r="L26" s="54"/>
      <c r="M26" s="54"/>
      <c r="N26" s="54"/>
      <c r="O26" s="47"/>
      <c r="P26" s="54"/>
      <c r="Q26" s="54"/>
      <c r="R26" s="54"/>
      <c r="S26" s="47"/>
      <c r="T26" s="54"/>
      <c r="U26" s="54"/>
      <c r="V26" s="54"/>
      <c r="W26" s="47"/>
      <c r="X26" s="54"/>
      <c r="Y26" s="54"/>
      <c r="Z26" s="54"/>
      <c r="AA26" s="47"/>
    </row>
    <row r="27" spans="1:27" ht="12.75" customHeight="1" x14ac:dyDescent="0.25">
      <c r="A27" s="45" t="s">
        <v>40</v>
      </c>
      <c r="B27" s="58"/>
      <c r="C27" s="58"/>
      <c r="D27" s="58"/>
      <c r="E27" s="58"/>
      <c r="F27" s="58"/>
      <c r="G27" s="58"/>
      <c r="H27" s="58"/>
      <c r="I27" s="58"/>
      <c r="J27" s="58"/>
      <c r="K27" s="47"/>
      <c r="L27" s="54"/>
      <c r="M27" s="54"/>
      <c r="N27" s="54"/>
      <c r="O27" s="47"/>
      <c r="P27" s="54"/>
      <c r="Q27" s="54"/>
      <c r="R27" s="54"/>
      <c r="S27" s="47"/>
      <c r="T27" s="54"/>
      <c r="U27" s="54"/>
      <c r="V27" s="54"/>
      <c r="W27" s="47"/>
      <c r="X27" s="54"/>
      <c r="Y27" s="54"/>
      <c r="Z27" s="54"/>
      <c r="AA27" s="47"/>
    </row>
    <row r="28" spans="1:27" ht="12.75" customHeight="1" x14ac:dyDescent="0.25">
      <c r="A28" s="49" t="s">
        <v>41</v>
      </c>
      <c r="B28" s="58"/>
      <c r="C28" s="58"/>
      <c r="D28" s="58"/>
      <c r="E28" s="58"/>
      <c r="F28" s="58"/>
      <c r="G28" s="58"/>
      <c r="H28" s="58"/>
      <c r="I28" s="58"/>
      <c r="J28" s="58"/>
      <c r="K28" s="50">
        <v>3140</v>
      </c>
      <c r="L28" s="51">
        <v>34.042111537843375</v>
      </c>
      <c r="M28" s="51"/>
      <c r="N28" s="51">
        <v>176.90792504185407</v>
      </c>
      <c r="O28" s="50">
        <v>3350.9500365796976</v>
      </c>
      <c r="P28" s="51">
        <v>36.949999999999996</v>
      </c>
      <c r="Q28" s="51"/>
      <c r="R28" s="51">
        <v>256.89999999999998</v>
      </c>
      <c r="S28" s="50">
        <v>3644.8000365796975</v>
      </c>
      <c r="T28" s="51">
        <v>36.949999999999996</v>
      </c>
      <c r="U28" s="51"/>
      <c r="V28" s="51">
        <v>256.89999999999998</v>
      </c>
      <c r="W28" s="50">
        <v>3938.6500365796974</v>
      </c>
      <c r="X28" s="51">
        <v>36.949999999999996</v>
      </c>
      <c r="Y28" s="51"/>
      <c r="Z28" s="51">
        <v>256.89999999999998</v>
      </c>
      <c r="AA28" s="50">
        <v>4232.5000365796968</v>
      </c>
    </row>
    <row r="29" spans="1:27" ht="12.75" customHeight="1" x14ac:dyDescent="0.25">
      <c r="A29" s="57" t="s">
        <v>42</v>
      </c>
      <c r="B29" s="58"/>
      <c r="C29" s="58"/>
      <c r="D29" s="58"/>
      <c r="E29" s="58"/>
      <c r="F29" s="58"/>
      <c r="G29" s="58"/>
      <c r="H29" s="58"/>
      <c r="I29" s="58"/>
      <c r="J29" s="58"/>
      <c r="K29" s="50">
        <v>588191</v>
      </c>
      <c r="L29" s="51">
        <v>11040.890330138271</v>
      </c>
      <c r="M29" s="51">
        <v>12257.489616116603</v>
      </c>
      <c r="N29" s="51">
        <v>9076.9175613482221</v>
      </c>
      <c r="O29" s="50">
        <v>596051.31827536982</v>
      </c>
      <c r="P29" s="51">
        <v>17475.259999999998</v>
      </c>
      <c r="Q29" s="51">
        <v>18577.259999999998</v>
      </c>
      <c r="R29" s="51">
        <v>3438</v>
      </c>
      <c r="S29" s="50">
        <v>598387.31827536982</v>
      </c>
      <c r="T29" s="51">
        <v>17196.259999999998</v>
      </c>
      <c r="U29" s="51">
        <v>18298.259999999998</v>
      </c>
      <c r="V29" s="51">
        <v>3438</v>
      </c>
      <c r="W29" s="50">
        <v>600723.31827536982</v>
      </c>
      <c r="X29" s="51">
        <v>18398.259999999998</v>
      </c>
      <c r="Y29" s="51">
        <v>19500.259999999998</v>
      </c>
      <c r="Z29" s="51">
        <v>3438</v>
      </c>
      <c r="AA29" s="50">
        <v>603059.31827536982</v>
      </c>
    </row>
    <row r="30" spans="1:27" ht="12.75" customHeight="1" x14ac:dyDescent="0.25">
      <c r="A30" s="49" t="s">
        <v>43</v>
      </c>
      <c r="B30" s="58"/>
      <c r="C30" s="58"/>
      <c r="D30" s="58"/>
      <c r="E30" s="58"/>
      <c r="F30" s="58"/>
      <c r="G30" s="58"/>
      <c r="H30" s="58"/>
      <c r="I30" s="58"/>
      <c r="J30" s="58"/>
      <c r="K30" s="50">
        <v>2187</v>
      </c>
      <c r="L30" s="51">
        <v>13.039536266349582</v>
      </c>
      <c r="M30" s="56"/>
      <c r="N30" s="51">
        <v>95.532281272836684</v>
      </c>
      <c r="O30" s="50">
        <v>2295.5718175391862</v>
      </c>
      <c r="P30" s="56">
        <v>11</v>
      </c>
      <c r="Q30" s="56"/>
      <c r="R30" s="51">
        <v>92</v>
      </c>
      <c r="S30" s="50">
        <v>2398.5718175391862</v>
      </c>
      <c r="T30" s="56">
        <v>11</v>
      </c>
      <c r="U30" s="56"/>
      <c r="V30" s="51">
        <v>92</v>
      </c>
      <c r="W30" s="50">
        <v>2501.5718175391862</v>
      </c>
      <c r="X30" s="56">
        <v>11</v>
      </c>
      <c r="Y30" s="56"/>
      <c r="Z30" s="51">
        <v>92</v>
      </c>
      <c r="AA30" s="50">
        <v>2604.5718175391862</v>
      </c>
    </row>
    <row r="31" spans="1:27" ht="12.75" customHeight="1" x14ac:dyDescent="0.25">
      <c r="A31" s="45" t="s">
        <v>44</v>
      </c>
      <c r="B31" s="58"/>
      <c r="C31" s="58"/>
      <c r="D31" s="58"/>
      <c r="E31" s="58"/>
      <c r="F31" s="58"/>
      <c r="G31" s="58"/>
      <c r="H31" s="58"/>
      <c r="I31" s="58"/>
      <c r="J31" s="58"/>
      <c r="K31" s="47"/>
      <c r="L31" s="54"/>
      <c r="M31" s="54"/>
      <c r="N31" s="54"/>
      <c r="O31" s="47"/>
      <c r="P31" s="54"/>
      <c r="Q31" s="54"/>
      <c r="R31" s="54"/>
      <c r="S31" s="47"/>
      <c r="T31" s="54"/>
      <c r="U31" s="54"/>
      <c r="V31" s="54"/>
      <c r="W31" s="47"/>
      <c r="X31" s="54"/>
      <c r="Y31" s="54"/>
      <c r="Z31" s="54"/>
      <c r="AA31" s="47"/>
    </row>
    <row r="32" spans="1:27" ht="12.75" customHeight="1" x14ac:dyDescent="0.25">
      <c r="A32" s="49" t="s">
        <v>45</v>
      </c>
      <c r="B32" s="58"/>
      <c r="C32" s="58"/>
      <c r="D32" s="58"/>
      <c r="E32" s="58"/>
      <c r="F32" s="58"/>
      <c r="G32" s="58"/>
      <c r="H32" s="58"/>
      <c r="I32" s="58"/>
      <c r="J32" s="58"/>
      <c r="K32" s="50">
        <v>3163</v>
      </c>
      <c r="L32" s="51">
        <v>47.081647804192954</v>
      </c>
      <c r="M32" s="51"/>
      <c r="N32" s="51">
        <v>272.44020631469073</v>
      </c>
      <c r="O32" s="50">
        <v>3482.5218541188838</v>
      </c>
      <c r="P32" s="51">
        <v>47.949999999999996</v>
      </c>
      <c r="Q32" s="51"/>
      <c r="R32" s="51">
        <v>348.9</v>
      </c>
      <c r="S32" s="50">
        <v>3879.3718541188837</v>
      </c>
      <c r="T32" s="51">
        <v>47.949999999999996</v>
      </c>
      <c r="U32" s="51"/>
      <c r="V32" s="51">
        <v>348.9</v>
      </c>
      <c r="W32" s="50">
        <v>4276.2218541188831</v>
      </c>
      <c r="X32" s="51">
        <v>47.949999999999996</v>
      </c>
      <c r="Y32" s="51"/>
      <c r="Z32" s="51">
        <v>348.9</v>
      </c>
      <c r="AA32" s="50">
        <v>4673.0718541188826</v>
      </c>
    </row>
    <row r="33" spans="1:27" ht="12.75" customHeight="1" x14ac:dyDescent="0.25">
      <c r="A33" s="49" t="s">
        <v>46</v>
      </c>
      <c r="B33" s="58"/>
      <c r="C33" s="58"/>
      <c r="D33" s="58"/>
      <c r="E33" s="58"/>
      <c r="F33" s="58"/>
      <c r="G33" s="58"/>
      <c r="H33" s="58"/>
      <c r="I33" s="58"/>
      <c r="J33" s="58"/>
      <c r="K33" s="50">
        <v>616153</v>
      </c>
      <c r="L33" s="51">
        <v>98512.486785128887</v>
      </c>
      <c r="M33" s="51">
        <v>98927.083693571214</v>
      </c>
      <c r="N33" s="51">
        <v>10519.992733720477</v>
      </c>
      <c r="O33" s="50">
        <v>626258.39582527825</v>
      </c>
      <c r="P33" s="51">
        <v>45888.030000000006</v>
      </c>
      <c r="Q33" s="51">
        <v>46381.030000000006</v>
      </c>
      <c r="R33" s="51">
        <v>8538</v>
      </c>
      <c r="S33" s="50">
        <v>634303.39582527825</v>
      </c>
      <c r="T33" s="51">
        <v>44795.030000000006</v>
      </c>
      <c r="U33" s="51">
        <v>45288.030000000006</v>
      </c>
      <c r="V33" s="51">
        <v>8233</v>
      </c>
      <c r="W33" s="50">
        <v>642043.39582527825</v>
      </c>
      <c r="X33" s="51">
        <v>53378.23</v>
      </c>
      <c r="Y33" s="51">
        <v>53871.23</v>
      </c>
      <c r="Z33" s="51">
        <v>7973</v>
      </c>
      <c r="AA33" s="50">
        <v>649523.39582527825</v>
      </c>
    </row>
    <row r="34" spans="1:27" ht="12.75" customHeight="1" x14ac:dyDescent="0.25">
      <c r="A34" s="49" t="s">
        <v>47</v>
      </c>
      <c r="B34" s="58"/>
      <c r="C34" s="58"/>
      <c r="D34" s="58"/>
      <c r="E34" s="58"/>
      <c r="F34" s="58"/>
      <c r="G34" s="58"/>
      <c r="H34" s="58"/>
      <c r="I34" s="58"/>
      <c r="J34" s="58"/>
      <c r="K34" s="50">
        <v>7775</v>
      </c>
      <c r="L34" s="51"/>
      <c r="M34" s="51"/>
      <c r="N34" s="51"/>
      <c r="O34" s="50">
        <v>7775</v>
      </c>
      <c r="P34" s="51"/>
      <c r="Q34" s="51"/>
      <c r="R34" s="51"/>
      <c r="S34" s="50">
        <v>7775</v>
      </c>
      <c r="T34" s="51"/>
      <c r="U34" s="51"/>
      <c r="V34" s="51"/>
      <c r="W34" s="50">
        <v>7775</v>
      </c>
      <c r="X34" s="51"/>
      <c r="Y34" s="51"/>
      <c r="Z34" s="51"/>
      <c r="AA34" s="50">
        <v>7775</v>
      </c>
    </row>
    <row r="35" spans="1:27" ht="10.5" x14ac:dyDescent="0.25">
      <c r="A35" s="3"/>
      <c r="B35" s="13"/>
      <c r="C35" s="3"/>
      <c r="D35" s="3"/>
      <c r="E35" s="13"/>
      <c r="F35" s="14"/>
      <c r="G35" s="13"/>
      <c r="H35" s="3"/>
      <c r="I35" s="3"/>
      <c r="J35" s="13"/>
      <c r="P35" s="27"/>
      <c r="Q35" s="27"/>
      <c r="R35" s="27"/>
      <c r="S35" s="14"/>
      <c r="T35" s="27"/>
      <c r="U35" s="27"/>
      <c r="V35" s="27"/>
      <c r="W35" s="14"/>
      <c r="X35" s="27"/>
      <c r="Y35" s="28"/>
      <c r="Z35" s="28"/>
      <c r="AA35" s="28"/>
    </row>
    <row r="36" spans="1:27" ht="20.5" x14ac:dyDescent="0.25">
      <c r="A36" s="36" t="s">
        <v>48</v>
      </c>
      <c r="B36" s="13"/>
      <c r="C36" s="3"/>
      <c r="D36" s="3"/>
      <c r="E36" s="13"/>
      <c r="F36" s="14"/>
      <c r="G36" s="13"/>
      <c r="H36" s="3"/>
      <c r="I36" s="3"/>
      <c r="J36" s="13"/>
      <c r="P36" s="27"/>
      <c r="Q36" s="33"/>
      <c r="R36" s="27"/>
      <c r="S36" s="14"/>
      <c r="T36" s="27"/>
      <c r="U36" s="27"/>
      <c r="V36" s="27"/>
      <c r="W36" s="14"/>
      <c r="X36" s="27"/>
      <c r="Y36" s="28"/>
      <c r="Z36" s="28"/>
      <c r="AA36" s="28"/>
    </row>
    <row r="37" spans="1:27" ht="10.5" x14ac:dyDescent="0.25">
      <c r="A37" s="3"/>
      <c r="B37" s="13"/>
      <c r="C37" s="3"/>
      <c r="D37" s="3"/>
      <c r="E37" s="13"/>
      <c r="F37" s="13"/>
      <c r="G37" s="13"/>
      <c r="H37" s="3"/>
      <c r="I37" s="3"/>
      <c r="J37" s="13"/>
      <c r="P37" s="27"/>
      <c r="Q37" s="27"/>
      <c r="R37" s="27"/>
      <c r="S37" s="14"/>
      <c r="T37" s="27"/>
      <c r="U37" s="27"/>
      <c r="V37" s="27"/>
      <c r="W37" s="14"/>
      <c r="X37" s="27"/>
      <c r="Y37" s="28"/>
      <c r="Z37" s="28"/>
      <c r="AA37" s="28"/>
    </row>
    <row r="38" spans="1:27" ht="10.5" x14ac:dyDescent="0.25">
      <c r="A38" s="3"/>
      <c r="B38" s="13"/>
      <c r="C38" s="3"/>
      <c r="D38" s="3"/>
      <c r="E38" s="13"/>
      <c r="F38" s="13"/>
      <c r="G38" s="13"/>
      <c r="H38" s="3"/>
      <c r="I38" s="3"/>
      <c r="J38" s="13"/>
      <c r="P38" s="27"/>
      <c r="Q38" s="27"/>
      <c r="R38" s="27"/>
      <c r="S38" s="14"/>
      <c r="T38" s="27"/>
      <c r="U38" s="27"/>
      <c r="V38" s="27"/>
      <c r="W38" s="14"/>
      <c r="X38" s="27"/>
      <c r="Y38" s="28"/>
      <c r="Z38" s="28"/>
      <c r="AA38" s="28"/>
    </row>
    <row r="39" spans="1:27" x14ac:dyDescent="0.2">
      <c r="P39" s="29"/>
    </row>
  </sheetData>
  <pageMargins left="0.11811023622047245" right="0.11811023622047245" top="0.15748031496062992" bottom="0" header="0.31496062992125984" footer="0.31496062992125984"/>
  <pageSetup paperSize="8" scale="66" orientation="landscape" r:id="rId1"/>
  <headerFooter>
    <oddHeader>&amp;C&amp;"Calibri"&amp;10&amp;K000000 Fluvius - Intern&amp;1#_x000D_</oddHead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B76A1-E8C4-492E-B587-68312B832557}">
  <sheetPr>
    <pageSetUpPr fitToPage="1"/>
  </sheetPr>
  <dimension ref="A1:AA39"/>
  <sheetViews>
    <sheetView topLeftCell="C1" zoomScaleNormal="100" workbookViewId="0">
      <selection activeCell="L25" sqref="L25"/>
    </sheetView>
  </sheetViews>
  <sheetFormatPr defaultColWidth="9.26953125" defaultRowHeight="10" x14ac:dyDescent="0.2"/>
  <cols>
    <col min="1" max="1" width="40.26953125" style="1" customWidth="1"/>
    <col min="2" max="2" width="12.453125" style="1" customWidth="1"/>
    <col min="3" max="3" width="12.26953125" style="1" customWidth="1"/>
    <col min="4" max="4" width="11.7265625" style="1" customWidth="1"/>
    <col min="5" max="5" width="10.453125" style="1" customWidth="1"/>
    <col min="6" max="6" width="10" style="1" customWidth="1"/>
    <col min="7" max="7" width="12.453125" style="1" customWidth="1"/>
    <col min="8" max="8" width="12.26953125" style="1" customWidth="1"/>
    <col min="9" max="9" width="11.7265625" style="1" customWidth="1"/>
    <col min="10" max="10" width="10" style="1" customWidth="1"/>
    <col min="11" max="11" width="13.26953125" style="1" customWidth="1"/>
    <col min="12" max="12" width="12.26953125" style="1" customWidth="1"/>
    <col min="13" max="13" width="12" style="1" customWidth="1"/>
    <col min="14" max="14" width="10.26953125" style="1" bestFit="1" customWidth="1"/>
    <col min="15" max="15" width="11.7265625" style="1" customWidth="1"/>
    <col min="16" max="17" width="12" style="1" customWidth="1"/>
    <col min="18" max="18" width="10.26953125" style="1" bestFit="1" customWidth="1"/>
    <col min="19" max="19" width="11.26953125" style="1" customWidth="1"/>
    <col min="20" max="20" width="11.7265625" style="1" customWidth="1"/>
    <col min="21" max="21" width="12.26953125" style="1" customWidth="1"/>
    <col min="22" max="22" width="10.26953125" style="1" bestFit="1" customWidth="1"/>
    <col min="23" max="23" width="11.7265625" style="1" customWidth="1"/>
    <col min="24" max="25" width="12" style="1" customWidth="1"/>
    <col min="26" max="26" width="10.26953125" style="1" bestFit="1" customWidth="1"/>
    <col min="27" max="27" width="11.26953125" style="1" customWidth="1"/>
    <col min="28" max="16384" width="9.26953125" style="1"/>
  </cols>
  <sheetData>
    <row r="1" spans="1:27" ht="12.5" x14ac:dyDescent="0.25">
      <c r="A1" s="11" t="s">
        <v>51</v>
      </c>
      <c r="B1" s="12"/>
      <c r="C1" s="14"/>
      <c r="D1" s="13"/>
      <c r="E1" s="2"/>
      <c r="F1" s="12"/>
      <c r="G1" s="12"/>
      <c r="H1" s="14"/>
      <c r="I1" s="13"/>
      <c r="J1" s="2"/>
      <c r="K1" s="12" t="s">
        <v>1</v>
      </c>
      <c r="L1" s="13">
        <v>2025</v>
      </c>
      <c r="M1" s="28"/>
      <c r="N1" s="28"/>
      <c r="O1" s="13"/>
      <c r="P1" s="28"/>
      <c r="Q1" s="28"/>
      <c r="R1" s="28"/>
      <c r="S1" s="13"/>
      <c r="T1" s="28"/>
      <c r="U1" s="28"/>
      <c r="V1" s="28"/>
      <c r="W1" s="13"/>
      <c r="X1" s="28"/>
      <c r="Y1" s="28"/>
      <c r="Z1" s="28"/>
      <c r="AA1" s="13"/>
    </row>
    <row r="2" spans="1:27" s="31" customFormat="1" ht="31.5" customHeight="1" x14ac:dyDescent="0.25">
      <c r="A2" s="30"/>
      <c r="B2" s="38">
        <v>2023</v>
      </c>
      <c r="C2" s="38">
        <v>2023</v>
      </c>
      <c r="D2" s="38">
        <v>2023</v>
      </c>
      <c r="E2" s="38" t="s">
        <v>59</v>
      </c>
      <c r="F2" s="38" t="s">
        <v>60</v>
      </c>
      <c r="G2" s="38">
        <v>2024</v>
      </c>
      <c r="H2" s="38">
        <v>2024</v>
      </c>
      <c r="I2" s="38">
        <v>2024</v>
      </c>
      <c r="J2" s="38" t="s">
        <v>61</v>
      </c>
      <c r="K2" s="39" t="s">
        <v>62</v>
      </c>
      <c r="L2" s="38">
        <v>2025</v>
      </c>
      <c r="M2" s="38">
        <v>2025</v>
      </c>
      <c r="N2" s="38">
        <v>2025</v>
      </c>
      <c r="O2" s="40" t="s">
        <v>63</v>
      </c>
      <c r="P2" s="38">
        <v>2026</v>
      </c>
      <c r="Q2" s="38">
        <v>2026</v>
      </c>
      <c r="R2" s="41">
        <v>2026</v>
      </c>
      <c r="S2" s="40" t="s">
        <v>64</v>
      </c>
      <c r="T2" s="38">
        <v>2027</v>
      </c>
      <c r="U2" s="38">
        <v>2027</v>
      </c>
      <c r="V2" s="38">
        <v>2027</v>
      </c>
      <c r="W2" s="40" t="s">
        <v>65</v>
      </c>
      <c r="X2" s="38">
        <v>2028</v>
      </c>
      <c r="Y2" s="38">
        <v>2028</v>
      </c>
      <c r="Z2" s="38">
        <v>2028</v>
      </c>
      <c r="AA2" s="40" t="s">
        <v>66</v>
      </c>
    </row>
    <row r="3" spans="1:27" ht="10.5" x14ac:dyDescent="0.25">
      <c r="A3" s="3"/>
      <c r="B3" s="42" t="s">
        <v>2</v>
      </c>
      <c r="C3" s="42" t="s">
        <v>2</v>
      </c>
      <c r="D3" s="42" t="s">
        <v>2</v>
      </c>
      <c r="E3" s="15"/>
      <c r="F3" s="16"/>
      <c r="G3" s="42" t="s">
        <v>3</v>
      </c>
      <c r="H3" s="42" t="s">
        <v>3</v>
      </c>
      <c r="I3" s="42" t="s">
        <v>3</v>
      </c>
      <c r="J3" s="15"/>
      <c r="K3" s="16"/>
      <c r="L3" s="42" t="s">
        <v>4</v>
      </c>
      <c r="M3" s="42" t="s">
        <v>4</v>
      </c>
      <c r="N3" s="42" t="s">
        <v>4</v>
      </c>
      <c r="O3" s="16"/>
      <c r="P3" s="43" t="s">
        <v>5</v>
      </c>
      <c r="Q3" s="43" t="s">
        <v>5</v>
      </c>
      <c r="R3" s="43" t="s">
        <v>5</v>
      </c>
      <c r="S3" s="44"/>
      <c r="T3" s="43" t="s">
        <v>6</v>
      </c>
      <c r="U3" s="43" t="s">
        <v>6</v>
      </c>
      <c r="V3" s="43" t="s">
        <v>6</v>
      </c>
      <c r="W3" s="44"/>
      <c r="X3" s="43" t="s">
        <v>7</v>
      </c>
      <c r="Y3" s="43" t="s">
        <v>7</v>
      </c>
      <c r="Z3" s="43" t="s">
        <v>7</v>
      </c>
      <c r="AA3" s="44"/>
    </row>
    <row r="4" spans="1:27" ht="32" thickBot="1" x14ac:dyDescent="0.3">
      <c r="A4" s="4" t="s">
        <v>0</v>
      </c>
      <c r="B4" s="17" t="s">
        <v>8</v>
      </c>
      <c r="C4" s="18" t="s">
        <v>9</v>
      </c>
      <c r="D4" s="19" t="s">
        <v>10</v>
      </c>
      <c r="E4" s="20" t="s">
        <v>11</v>
      </c>
      <c r="F4" s="5" t="s">
        <v>12</v>
      </c>
      <c r="G4" s="17" t="s">
        <v>8</v>
      </c>
      <c r="H4" s="18" t="s">
        <v>9</v>
      </c>
      <c r="I4" s="19" t="s">
        <v>10</v>
      </c>
      <c r="J4" s="20" t="s">
        <v>13</v>
      </c>
      <c r="K4" s="5" t="s">
        <v>14</v>
      </c>
      <c r="L4" s="17" t="s">
        <v>15</v>
      </c>
      <c r="M4" s="18" t="s">
        <v>16</v>
      </c>
      <c r="N4" s="10" t="s">
        <v>17</v>
      </c>
      <c r="O4" s="5" t="s">
        <v>18</v>
      </c>
      <c r="P4" s="17" t="s">
        <v>15</v>
      </c>
      <c r="Q4" s="18" t="s">
        <v>16</v>
      </c>
      <c r="R4" s="10" t="s">
        <v>17</v>
      </c>
      <c r="S4" s="5" t="s">
        <v>19</v>
      </c>
      <c r="T4" s="17" t="s">
        <v>15</v>
      </c>
      <c r="U4" s="18" t="s">
        <v>16</v>
      </c>
      <c r="V4" s="10" t="s">
        <v>17</v>
      </c>
      <c r="W4" s="5" t="s">
        <v>20</v>
      </c>
      <c r="X4" s="17" t="s">
        <v>8</v>
      </c>
      <c r="Y4" s="18" t="s">
        <v>9</v>
      </c>
      <c r="Z4" s="10" t="s">
        <v>17</v>
      </c>
      <c r="AA4" s="5" t="s">
        <v>21</v>
      </c>
    </row>
    <row r="5" spans="1:27" ht="12.75" customHeight="1" x14ac:dyDescent="0.25">
      <c r="A5" s="6"/>
      <c r="B5" s="58"/>
      <c r="C5" s="58"/>
      <c r="D5" s="58"/>
      <c r="E5" s="58"/>
      <c r="F5" s="58"/>
      <c r="G5" s="58"/>
      <c r="H5" s="58"/>
      <c r="I5" s="58"/>
      <c r="J5" s="58"/>
      <c r="K5" s="7"/>
      <c r="L5" s="21"/>
      <c r="M5" s="22"/>
      <c r="N5" s="22"/>
      <c r="O5" s="7"/>
      <c r="P5" s="23"/>
      <c r="Q5" s="23"/>
      <c r="R5" s="23"/>
      <c r="S5" s="24"/>
      <c r="T5" s="23"/>
      <c r="U5" s="23"/>
      <c r="V5" s="23"/>
      <c r="W5" s="24"/>
      <c r="X5" s="23"/>
      <c r="Y5" s="23"/>
      <c r="Z5" s="23"/>
      <c r="AA5" s="24"/>
    </row>
    <row r="6" spans="1:27" ht="12.75" customHeight="1" x14ac:dyDescent="0.25">
      <c r="A6" s="45" t="s">
        <v>22</v>
      </c>
      <c r="B6" s="58"/>
      <c r="C6" s="58"/>
      <c r="D6" s="58"/>
      <c r="E6" s="58"/>
      <c r="F6" s="58"/>
      <c r="G6" s="58"/>
      <c r="H6" s="58"/>
      <c r="I6" s="58"/>
      <c r="J6" s="58"/>
      <c r="K6" s="26"/>
      <c r="L6" s="48"/>
      <c r="M6" s="48"/>
      <c r="N6" s="48"/>
      <c r="O6" s="47"/>
      <c r="P6" s="48"/>
      <c r="Q6" s="48"/>
      <c r="R6" s="48"/>
      <c r="S6" s="46"/>
      <c r="T6" s="48"/>
      <c r="U6" s="48"/>
      <c r="V6" s="48"/>
      <c r="W6" s="46"/>
      <c r="X6" s="48"/>
      <c r="Y6" s="48"/>
      <c r="Z6" s="48"/>
      <c r="AA6" s="46"/>
    </row>
    <row r="7" spans="1:27" ht="12.75" customHeight="1" x14ac:dyDescent="0.25">
      <c r="A7" s="49" t="s">
        <v>23</v>
      </c>
      <c r="B7" s="58"/>
      <c r="C7" s="58"/>
      <c r="D7" s="58"/>
      <c r="E7" s="58"/>
      <c r="F7" s="58"/>
      <c r="G7" s="58"/>
      <c r="H7" s="58"/>
      <c r="I7" s="58"/>
      <c r="J7" s="58"/>
      <c r="K7" s="25">
        <v>0</v>
      </c>
      <c r="L7" s="51">
        <v>0</v>
      </c>
      <c r="M7" s="8">
        <v>0</v>
      </c>
      <c r="N7" s="51">
        <v>0</v>
      </c>
      <c r="O7" s="50">
        <v>0</v>
      </c>
      <c r="P7" s="51">
        <v>0</v>
      </c>
      <c r="Q7" s="51">
        <v>0</v>
      </c>
      <c r="R7" s="51">
        <v>0</v>
      </c>
      <c r="S7" s="50">
        <v>0</v>
      </c>
      <c r="T7" s="51">
        <v>0</v>
      </c>
      <c r="U7" s="8">
        <v>0</v>
      </c>
      <c r="V7" s="51">
        <v>0</v>
      </c>
      <c r="W7" s="50">
        <v>0</v>
      </c>
      <c r="X7" s="51">
        <v>0</v>
      </c>
      <c r="Y7" s="8">
        <v>0</v>
      </c>
      <c r="Z7" s="51">
        <v>0</v>
      </c>
      <c r="AA7" s="50">
        <v>0</v>
      </c>
    </row>
    <row r="8" spans="1:27" ht="12.75" customHeight="1" x14ac:dyDescent="0.25">
      <c r="A8" s="49" t="s">
        <v>24</v>
      </c>
      <c r="B8" s="58"/>
      <c r="C8" s="58"/>
      <c r="D8" s="58"/>
      <c r="E8" s="58"/>
      <c r="F8" s="58"/>
      <c r="G8" s="58"/>
      <c r="H8" s="58"/>
      <c r="I8" s="58"/>
      <c r="J8" s="58"/>
      <c r="K8" s="25"/>
      <c r="L8" s="51"/>
      <c r="M8" s="51"/>
      <c r="N8" s="51"/>
      <c r="O8" s="50">
        <v>0</v>
      </c>
      <c r="P8" s="51"/>
      <c r="Q8" s="51"/>
      <c r="R8" s="51"/>
      <c r="S8" s="50">
        <v>0</v>
      </c>
      <c r="T8" s="51"/>
      <c r="U8" s="51"/>
      <c r="V8" s="51"/>
      <c r="W8" s="50">
        <v>0</v>
      </c>
      <c r="X8" s="51"/>
      <c r="Y8" s="51"/>
      <c r="Z8" s="51"/>
      <c r="AA8" s="50">
        <v>0</v>
      </c>
    </row>
    <row r="9" spans="1:27" ht="12.75" customHeight="1" x14ac:dyDescent="0.25">
      <c r="A9" s="49" t="s">
        <v>25</v>
      </c>
      <c r="B9" s="58"/>
      <c r="C9" s="58"/>
      <c r="D9" s="58"/>
      <c r="E9" s="58"/>
      <c r="F9" s="58"/>
      <c r="G9" s="58"/>
      <c r="H9" s="58"/>
      <c r="I9" s="58"/>
      <c r="J9" s="58"/>
      <c r="K9" s="25">
        <v>3438252.8739999998</v>
      </c>
      <c r="L9" s="51">
        <v>84767.742592744238</v>
      </c>
      <c r="M9" s="51">
        <v>84767.742592744238</v>
      </c>
      <c r="N9" s="9">
        <v>74552.374827756692</v>
      </c>
      <c r="O9" s="50">
        <v>3512805.2488277564</v>
      </c>
      <c r="P9" s="51">
        <v>73031</v>
      </c>
      <c r="Q9" s="51">
        <v>73031</v>
      </c>
      <c r="R9" s="9">
        <v>57432</v>
      </c>
      <c r="S9" s="50">
        <v>3570237.2488277564</v>
      </c>
      <c r="T9" s="51">
        <v>76361</v>
      </c>
      <c r="U9" s="51">
        <v>76361</v>
      </c>
      <c r="V9" s="9">
        <v>74072</v>
      </c>
      <c r="W9" s="50">
        <v>3644309.2488277564</v>
      </c>
      <c r="X9" s="51">
        <v>85111</v>
      </c>
      <c r="Y9" s="51">
        <v>85111</v>
      </c>
      <c r="Z9" s="9">
        <v>66172</v>
      </c>
      <c r="AA9" s="50">
        <v>3710481.2488277564</v>
      </c>
    </row>
    <row r="10" spans="1:27" s="35" customFormat="1" ht="12.75" customHeight="1" x14ac:dyDescent="0.25">
      <c r="A10" s="52" t="s">
        <v>26</v>
      </c>
      <c r="B10" s="58"/>
      <c r="C10" s="58"/>
      <c r="D10" s="58"/>
      <c r="E10" s="58"/>
      <c r="F10" s="58"/>
      <c r="G10" s="58"/>
      <c r="H10" s="58"/>
      <c r="I10" s="58"/>
      <c r="J10" s="58"/>
      <c r="K10" s="25">
        <v>3438252.8739999998</v>
      </c>
      <c r="L10" s="53">
        <v>84767.742592744238</v>
      </c>
      <c r="M10" s="53">
        <v>84767.742592744238</v>
      </c>
      <c r="N10" s="34">
        <v>74552.374827756692</v>
      </c>
      <c r="O10" s="50">
        <v>3512805.2488277564</v>
      </c>
      <c r="P10" s="53">
        <v>73031</v>
      </c>
      <c r="Q10" s="53">
        <v>73031</v>
      </c>
      <c r="R10" s="34">
        <v>57432</v>
      </c>
      <c r="S10" s="50">
        <v>3570237.2488277564</v>
      </c>
      <c r="T10" s="53">
        <v>76361</v>
      </c>
      <c r="U10" s="53">
        <v>76361</v>
      </c>
      <c r="V10" s="34">
        <v>74072</v>
      </c>
      <c r="W10" s="50">
        <v>3644309.2488277564</v>
      </c>
      <c r="X10" s="53">
        <v>85111</v>
      </c>
      <c r="Y10" s="53">
        <v>85111</v>
      </c>
      <c r="Z10" s="34">
        <v>66172</v>
      </c>
      <c r="AA10" s="50">
        <v>3710481.2488277564</v>
      </c>
    </row>
    <row r="11" spans="1:27" ht="12.75" customHeight="1" x14ac:dyDescent="0.25">
      <c r="A11" s="45" t="s">
        <v>27</v>
      </c>
      <c r="B11" s="58"/>
      <c r="C11" s="58"/>
      <c r="D11" s="58"/>
      <c r="E11" s="58"/>
      <c r="F11" s="58"/>
      <c r="G11" s="58"/>
      <c r="H11" s="58"/>
      <c r="I11" s="58"/>
      <c r="J11" s="58"/>
      <c r="K11" s="47"/>
      <c r="L11" s="54"/>
      <c r="M11" s="54"/>
      <c r="N11" s="54"/>
      <c r="O11" s="47"/>
      <c r="P11" s="54"/>
      <c r="Q11" s="54"/>
      <c r="R11" s="54"/>
      <c r="S11" s="47"/>
      <c r="T11" s="54"/>
      <c r="U11" s="54"/>
      <c r="V11" s="54"/>
      <c r="W11" s="47"/>
      <c r="X11" s="54"/>
      <c r="Y11" s="54"/>
      <c r="Z11" s="54"/>
      <c r="AA11" s="47"/>
    </row>
    <row r="12" spans="1:27" ht="12.65" customHeight="1" x14ac:dyDescent="0.25">
      <c r="A12" s="49" t="s">
        <v>23</v>
      </c>
      <c r="B12" s="58"/>
      <c r="C12" s="58"/>
      <c r="D12" s="58"/>
      <c r="E12" s="58"/>
      <c r="F12" s="58"/>
      <c r="G12" s="58"/>
      <c r="H12" s="58"/>
      <c r="I12" s="58"/>
      <c r="J12" s="58"/>
      <c r="K12" s="50">
        <v>581.59999999999991</v>
      </c>
      <c r="L12" s="51">
        <v>0</v>
      </c>
      <c r="M12" s="51">
        <v>0</v>
      </c>
      <c r="N12" s="51">
        <v>0</v>
      </c>
      <c r="O12" s="50">
        <v>581.59999999999991</v>
      </c>
      <c r="P12" s="51">
        <v>0</v>
      </c>
      <c r="Q12" s="51">
        <v>0</v>
      </c>
      <c r="R12" s="51">
        <v>0</v>
      </c>
      <c r="S12" s="50">
        <v>581.59999999999991</v>
      </c>
      <c r="T12" s="51">
        <v>0</v>
      </c>
      <c r="U12" s="51">
        <v>0</v>
      </c>
      <c r="V12" s="51">
        <v>0</v>
      </c>
      <c r="W12" s="50">
        <v>581.59999999999991</v>
      </c>
      <c r="X12" s="51">
        <v>0</v>
      </c>
      <c r="Y12" s="51">
        <v>0</v>
      </c>
      <c r="Z12" s="51">
        <v>0</v>
      </c>
      <c r="AA12" s="50">
        <v>581.59999999999991</v>
      </c>
    </row>
    <row r="13" spans="1:27" ht="12.75" customHeight="1" x14ac:dyDescent="0.25">
      <c r="A13" s="49" t="s">
        <v>24</v>
      </c>
      <c r="B13" s="58"/>
      <c r="C13" s="58"/>
      <c r="D13" s="58"/>
      <c r="E13" s="58"/>
      <c r="F13" s="58"/>
      <c r="G13" s="58"/>
      <c r="H13" s="58"/>
      <c r="I13" s="58"/>
      <c r="J13" s="58"/>
      <c r="K13" s="50">
        <v>1541574.0730000003</v>
      </c>
      <c r="L13" s="51">
        <v>2083.5292205832643</v>
      </c>
      <c r="M13" s="51">
        <v>8023.9941767893743</v>
      </c>
      <c r="N13" s="51">
        <v>42411.332682937362</v>
      </c>
      <c r="O13" s="50">
        <v>1578044.9407267314</v>
      </c>
      <c r="P13" s="51">
        <v>2052</v>
      </c>
      <c r="Q13" s="51">
        <v>7992</v>
      </c>
      <c r="R13" s="51">
        <v>49192</v>
      </c>
      <c r="S13" s="50">
        <v>1621296.9407267314</v>
      </c>
      <c r="T13" s="51">
        <v>2052</v>
      </c>
      <c r="U13" s="51">
        <v>7992</v>
      </c>
      <c r="V13" s="51">
        <v>49192</v>
      </c>
      <c r="W13" s="50">
        <v>1664548.9407267314</v>
      </c>
      <c r="X13" s="51">
        <v>2052</v>
      </c>
      <c r="Y13" s="51">
        <v>7992</v>
      </c>
      <c r="Z13" s="51">
        <v>49192</v>
      </c>
      <c r="AA13" s="50">
        <v>1707800.9407267314</v>
      </c>
    </row>
    <row r="14" spans="1:27" ht="12.75" customHeight="1" x14ac:dyDescent="0.25">
      <c r="A14" s="49" t="s">
        <v>25</v>
      </c>
      <c r="B14" s="58"/>
      <c r="C14" s="58"/>
      <c r="D14" s="58"/>
      <c r="E14" s="58"/>
      <c r="F14" s="58"/>
      <c r="G14" s="58"/>
      <c r="H14" s="58"/>
      <c r="I14" s="58"/>
      <c r="J14" s="58"/>
      <c r="K14" s="50">
        <v>5401824.4119999995</v>
      </c>
      <c r="L14" s="51">
        <v>47321.389920556721</v>
      </c>
      <c r="M14" s="51">
        <v>41380.924964350612</v>
      </c>
      <c r="N14" s="51">
        <v>262276.53118265112</v>
      </c>
      <c r="O14" s="50">
        <v>5670041.4081388572</v>
      </c>
      <c r="P14" s="51">
        <v>43100</v>
      </c>
      <c r="Q14" s="51">
        <v>37160</v>
      </c>
      <c r="R14" s="51">
        <v>263909</v>
      </c>
      <c r="S14" s="50">
        <v>5939890.4081388572</v>
      </c>
      <c r="T14" s="51">
        <v>44556</v>
      </c>
      <c r="U14" s="51">
        <v>38616</v>
      </c>
      <c r="V14" s="51">
        <v>263474</v>
      </c>
      <c r="W14" s="50">
        <v>6209304.4081388572</v>
      </c>
      <c r="X14" s="51">
        <v>44556</v>
      </c>
      <c r="Y14" s="51">
        <v>38616</v>
      </c>
      <c r="Z14" s="51">
        <v>260062</v>
      </c>
      <c r="AA14" s="50">
        <v>6475306.4081388572</v>
      </c>
    </row>
    <row r="15" spans="1:27" ht="12.75" customHeight="1" x14ac:dyDescent="0.25">
      <c r="A15" s="49" t="s">
        <v>28</v>
      </c>
      <c r="B15" s="58"/>
      <c r="C15" s="58"/>
      <c r="D15" s="58"/>
      <c r="E15" s="58"/>
      <c r="F15" s="58"/>
      <c r="G15" s="58"/>
      <c r="H15" s="58"/>
      <c r="I15" s="58"/>
      <c r="J15" s="58"/>
      <c r="K15" s="50">
        <v>183333.69774887347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</row>
    <row r="16" spans="1:27" ht="12.75" customHeight="1" x14ac:dyDescent="0.25">
      <c r="A16" s="49" t="s">
        <v>29</v>
      </c>
      <c r="B16" s="58"/>
      <c r="C16" s="58"/>
      <c r="D16" s="58"/>
      <c r="E16" s="58"/>
      <c r="F16" s="58"/>
      <c r="G16" s="58"/>
      <c r="H16" s="58"/>
      <c r="I16" s="58"/>
      <c r="J16" s="58"/>
      <c r="K16" s="50">
        <v>2638303.0282511264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</row>
    <row r="17" spans="1:27" ht="12.75" customHeight="1" x14ac:dyDescent="0.25">
      <c r="A17" s="49" t="s">
        <v>30</v>
      </c>
      <c r="B17" s="58"/>
      <c r="C17" s="58"/>
      <c r="D17" s="58"/>
      <c r="E17" s="58"/>
      <c r="F17" s="58"/>
      <c r="G17" s="58"/>
      <c r="H17" s="58"/>
      <c r="I17" s="58"/>
      <c r="J17" s="58"/>
      <c r="K17" s="50">
        <v>4122343.3590000006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</row>
    <row r="18" spans="1:27" s="35" customFormat="1" ht="12.75" customHeight="1" x14ac:dyDescent="0.25">
      <c r="A18" s="52" t="s">
        <v>31</v>
      </c>
      <c r="B18" s="58"/>
      <c r="C18" s="58"/>
      <c r="D18" s="58"/>
      <c r="E18" s="58"/>
      <c r="F18" s="58"/>
      <c r="G18" s="58"/>
      <c r="H18" s="58"/>
      <c r="I18" s="58"/>
      <c r="J18" s="58"/>
      <c r="K18" s="50">
        <v>6943980.085</v>
      </c>
      <c r="L18" s="53">
        <v>49404.919141139988</v>
      </c>
      <c r="M18" s="53">
        <v>49404.919141139988</v>
      </c>
      <c r="N18" s="53">
        <v>304687.8638655885</v>
      </c>
      <c r="O18" s="50">
        <v>7248667.9488655888</v>
      </c>
      <c r="P18" s="53">
        <v>45152</v>
      </c>
      <c r="Q18" s="53">
        <v>45152</v>
      </c>
      <c r="R18" s="53">
        <v>313101</v>
      </c>
      <c r="S18" s="50">
        <v>7561768.9488655888</v>
      </c>
      <c r="T18" s="53">
        <v>46608</v>
      </c>
      <c r="U18" s="53">
        <v>46608</v>
      </c>
      <c r="V18" s="53">
        <v>312666</v>
      </c>
      <c r="W18" s="50">
        <v>7874434.9488655888</v>
      </c>
      <c r="X18" s="53">
        <v>46608</v>
      </c>
      <c r="Y18" s="53">
        <v>46608</v>
      </c>
      <c r="Z18" s="53">
        <v>309254</v>
      </c>
      <c r="AA18" s="50">
        <v>8183688.9488655888</v>
      </c>
    </row>
    <row r="19" spans="1:27" ht="12.75" customHeight="1" x14ac:dyDescent="0.25">
      <c r="A19" s="45" t="s">
        <v>32</v>
      </c>
      <c r="B19" s="58"/>
      <c r="C19" s="58"/>
      <c r="D19" s="58"/>
      <c r="E19" s="58"/>
      <c r="F19" s="58"/>
      <c r="G19" s="58"/>
      <c r="H19" s="58"/>
      <c r="I19" s="58"/>
      <c r="J19" s="58"/>
      <c r="K19" s="47"/>
      <c r="L19" s="54"/>
      <c r="M19" s="54"/>
      <c r="N19" s="54"/>
      <c r="O19" s="47"/>
      <c r="P19" s="54"/>
      <c r="Q19" s="54"/>
      <c r="R19" s="54"/>
      <c r="S19" s="47"/>
      <c r="T19" s="54"/>
      <c r="U19" s="54"/>
      <c r="V19" s="54"/>
      <c r="W19" s="47"/>
      <c r="X19" s="54"/>
      <c r="Y19" s="54"/>
      <c r="Z19" s="54"/>
      <c r="AA19" s="47"/>
    </row>
    <row r="20" spans="1:27" ht="12.75" customHeight="1" x14ac:dyDescent="0.25">
      <c r="A20" s="49" t="s">
        <v>33</v>
      </c>
      <c r="B20" s="58"/>
      <c r="C20" s="58"/>
      <c r="D20" s="58"/>
      <c r="E20" s="58"/>
      <c r="F20" s="58"/>
      <c r="G20" s="58"/>
      <c r="H20" s="58"/>
      <c r="I20" s="58"/>
      <c r="J20" s="58"/>
      <c r="K20" s="50">
        <v>21</v>
      </c>
      <c r="L20" s="55">
        <v>0</v>
      </c>
      <c r="M20" s="55">
        <v>0</v>
      </c>
      <c r="N20" s="55">
        <v>1</v>
      </c>
      <c r="O20" s="50">
        <v>22</v>
      </c>
      <c r="P20" s="55">
        <v>1</v>
      </c>
      <c r="Q20" s="55">
        <v>1</v>
      </c>
      <c r="R20" s="55">
        <v>0</v>
      </c>
      <c r="S20" s="50">
        <v>22</v>
      </c>
      <c r="T20" s="55">
        <v>1</v>
      </c>
      <c r="U20" s="55">
        <v>1</v>
      </c>
      <c r="V20" s="55">
        <v>1</v>
      </c>
      <c r="W20" s="50">
        <v>23</v>
      </c>
      <c r="X20" s="55">
        <v>0</v>
      </c>
      <c r="Y20" s="55">
        <v>0</v>
      </c>
      <c r="Z20" s="55">
        <v>0</v>
      </c>
      <c r="AA20" s="50">
        <v>23</v>
      </c>
    </row>
    <row r="21" spans="1:27" ht="12.75" customHeight="1" x14ac:dyDescent="0.25">
      <c r="A21" s="49" t="s">
        <v>34</v>
      </c>
      <c r="B21" s="58"/>
      <c r="C21" s="58"/>
      <c r="D21" s="58"/>
      <c r="E21" s="58"/>
      <c r="F21" s="58"/>
      <c r="G21" s="58"/>
      <c r="H21" s="58"/>
      <c r="I21" s="58"/>
      <c r="J21" s="58"/>
      <c r="K21" s="50">
        <v>69</v>
      </c>
      <c r="L21" s="55">
        <v>3</v>
      </c>
      <c r="M21" s="55">
        <v>3</v>
      </c>
      <c r="N21" s="55">
        <v>2</v>
      </c>
      <c r="O21" s="50">
        <v>71</v>
      </c>
      <c r="P21" s="55">
        <v>0</v>
      </c>
      <c r="Q21" s="55">
        <v>0</v>
      </c>
      <c r="R21" s="55">
        <v>1</v>
      </c>
      <c r="S21" s="50">
        <v>72</v>
      </c>
      <c r="T21" s="55">
        <v>4</v>
      </c>
      <c r="U21" s="55">
        <v>4</v>
      </c>
      <c r="V21" s="55">
        <v>0</v>
      </c>
      <c r="W21" s="50">
        <v>72</v>
      </c>
      <c r="X21" s="55">
        <v>3</v>
      </c>
      <c r="Y21" s="55">
        <v>3</v>
      </c>
      <c r="Z21" s="55">
        <v>0</v>
      </c>
      <c r="AA21" s="50">
        <v>72</v>
      </c>
    </row>
    <row r="22" spans="1:27" ht="12.75" customHeight="1" x14ac:dyDescent="0.25">
      <c r="A22" s="45" t="s">
        <v>35</v>
      </c>
      <c r="B22" s="58"/>
      <c r="C22" s="58"/>
      <c r="D22" s="58"/>
      <c r="E22" s="58"/>
      <c r="F22" s="58"/>
      <c r="G22" s="58"/>
      <c r="H22" s="58"/>
      <c r="I22" s="58"/>
      <c r="J22" s="58"/>
      <c r="K22" s="47"/>
      <c r="L22" s="54"/>
      <c r="M22" s="54"/>
      <c r="N22" s="54"/>
      <c r="O22" s="47"/>
      <c r="P22" s="54"/>
      <c r="Q22" s="54"/>
      <c r="R22" s="54"/>
      <c r="S22" s="47"/>
      <c r="T22" s="54"/>
      <c r="U22" s="54"/>
      <c r="V22" s="54"/>
      <c r="W22" s="47"/>
      <c r="X22" s="54"/>
      <c r="Y22" s="54"/>
      <c r="Z22" s="54"/>
      <c r="AA22" s="47"/>
    </row>
    <row r="23" spans="1:27" ht="12.75" customHeight="1" x14ac:dyDescent="0.25">
      <c r="A23" s="49" t="s">
        <v>36</v>
      </c>
      <c r="B23" s="58"/>
      <c r="C23" s="58"/>
      <c r="D23" s="58"/>
      <c r="E23" s="58"/>
      <c r="F23" s="58"/>
      <c r="G23" s="58"/>
      <c r="H23" s="58"/>
      <c r="I23" s="58"/>
      <c r="J23" s="58"/>
      <c r="K23" s="50">
        <v>1659</v>
      </c>
      <c r="L23" s="56" t="s">
        <v>58</v>
      </c>
      <c r="M23" s="56" t="s">
        <v>58</v>
      </c>
      <c r="N23" s="56">
        <v>89.085129683135506</v>
      </c>
      <c r="O23" s="50">
        <v>1748.0851296831356</v>
      </c>
      <c r="P23" s="56" t="s">
        <v>58</v>
      </c>
      <c r="Q23" s="56" t="s">
        <v>58</v>
      </c>
      <c r="R23" s="51">
        <v>91.35</v>
      </c>
      <c r="S23" s="50">
        <v>1839.4351296831355</v>
      </c>
      <c r="T23" s="56" t="s">
        <v>58</v>
      </c>
      <c r="U23" s="56" t="s">
        <v>58</v>
      </c>
      <c r="V23" s="51">
        <v>91.35</v>
      </c>
      <c r="W23" s="50">
        <v>1930.7851296831354</v>
      </c>
      <c r="X23" s="56" t="s">
        <v>58</v>
      </c>
      <c r="Y23" s="56" t="s">
        <v>58</v>
      </c>
      <c r="Z23" s="51">
        <v>94.35</v>
      </c>
      <c r="AA23" s="50">
        <v>2025.1351296831353</v>
      </c>
    </row>
    <row r="24" spans="1:27" ht="12.75" customHeight="1" x14ac:dyDescent="0.25">
      <c r="A24" s="49" t="s">
        <v>37</v>
      </c>
      <c r="B24" s="58"/>
      <c r="C24" s="58"/>
      <c r="D24" s="58"/>
      <c r="E24" s="58"/>
      <c r="F24" s="58"/>
      <c r="G24" s="58"/>
      <c r="H24" s="58"/>
      <c r="I24" s="58"/>
      <c r="J24" s="58"/>
      <c r="K24" s="50">
        <v>3101</v>
      </c>
      <c r="L24" s="51">
        <v>79</v>
      </c>
      <c r="M24" s="51">
        <v>79</v>
      </c>
      <c r="N24" s="51">
        <v>36</v>
      </c>
      <c r="O24" s="50">
        <v>3137</v>
      </c>
      <c r="P24" s="51">
        <v>74</v>
      </c>
      <c r="Q24" s="51">
        <v>74</v>
      </c>
      <c r="R24" s="51">
        <v>44</v>
      </c>
      <c r="S24" s="50">
        <v>3181</v>
      </c>
      <c r="T24" s="51">
        <v>59</v>
      </c>
      <c r="U24" s="51">
        <v>59</v>
      </c>
      <c r="V24" s="51">
        <v>44</v>
      </c>
      <c r="W24" s="50">
        <v>3225</v>
      </c>
      <c r="X24" s="51">
        <v>59</v>
      </c>
      <c r="Y24" s="51">
        <v>59</v>
      </c>
      <c r="Z24" s="51">
        <v>44</v>
      </c>
      <c r="AA24" s="50">
        <v>3269</v>
      </c>
    </row>
    <row r="25" spans="1:27" ht="12.75" customHeight="1" x14ac:dyDescent="0.25">
      <c r="A25" s="49" t="s">
        <v>38</v>
      </c>
      <c r="B25" s="58"/>
      <c r="C25" s="58"/>
      <c r="D25" s="58"/>
      <c r="E25" s="58"/>
      <c r="F25" s="58"/>
      <c r="G25" s="58"/>
      <c r="H25" s="58"/>
      <c r="I25" s="58"/>
      <c r="J25" s="58"/>
      <c r="K25" s="50">
        <v>3211</v>
      </c>
      <c r="L25" s="51">
        <v>87.606499470151888</v>
      </c>
      <c r="M25" s="51">
        <v>87.606499470151888</v>
      </c>
      <c r="N25" s="51">
        <v>146.33141513778918</v>
      </c>
      <c r="O25" s="50">
        <v>3357.331415137789</v>
      </c>
      <c r="P25" s="51">
        <v>214</v>
      </c>
      <c r="Q25" s="51">
        <v>214</v>
      </c>
      <c r="R25" s="51">
        <v>45</v>
      </c>
      <c r="S25" s="50">
        <v>3402.331415137789</v>
      </c>
      <c r="T25" s="51">
        <v>193</v>
      </c>
      <c r="U25" s="51">
        <v>193</v>
      </c>
      <c r="V25" s="51">
        <v>45</v>
      </c>
      <c r="W25" s="50">
        <v>3447.331415137789</v>
      </c>
      <c r="X25" s="51">
        <v>193</v>
      </c>
      <c r="Y25" s="51">
        <v>193</v>
      </c>
      <c r="Z25" s="51">
        <v>45</v>
      </c>
      <c r="AA25" s="50">
        <v>3492.331415137789</v>
      </c>
    </row>
    <row r="26" spans="1:27" ht="12.75" customHeight="1" x14ac:dyDescent="0.25">
      <c r="A26" s="49" t="s">
        <v>39</v>
      </c>
      <c r="B26" s="58"/>
      <c r="C26" s="58"/>
      <c r="D26" s="58"/>
      <c r="E26" s="58"/>
      <c r="F26" s="58"/>
      <c r="G26" s="58"/>
      <c r="H26" s="58"/>
      <c r="I26" s="58"/>
      <c r="J26" s="58"/>
      <c r="K26" s="50">
        <v>1708</v>
      </c>
      <c r="L26" s="54"/>
      <c r="M26" s="54"/>
      <c r="N26" s="54"/>
      <c r="O26" s="47"/>
      <c r="P26" s="54"/>
      <c r="Q26" s="54"/>
      <c r="R26" s="54"/>
      <c r="S26" s="47"/>
      <c r="T26" s="54"/>
      <c r="U26" s="54"/>
      <c r="V26" s="54"/>
      <c r="W26" s="47"/>
      <c r="X26" s="54"/>
      <c r="Y26" s="54"/>
      <c r="Z26" s="54"/>
      <c r="AA26" s="47"/>
    </row>
    <row r="27" spans="1:27" ht="12.75" customHeight="1" x14ac:dyDescent="0.25">
      <c r="A27" s="45" t="s">
        <v>40</v>
      </c>
      <c r="B27" s="58"/>
      <c r="C27" s="58"/>
      <c r="D27" s="58"/>
      <c r="E27" s="58"/>
      <c r="F27" s="58"/>
      <c r="G27" s="58"/>
      <c r="H27" s="58"/>
      <c r="I27" s="58"/>
      <c r="J27" s="58"/>
      <c r="K27" s="47"/>
      <c r="L27" s="54"/>
      <c r="M27" s="54"/>
      <c r="N27" s="54"/>
      <c r="O27" s="47"/>
      <c r="P27" s="54"/>
      <c r="Q27" s="54"/>
      <c r="R27" s="54"/>
      <c r="S27" s="47"/>
      <c r="T27" s="54"/>
      <c r="U27" s="54"/>
      <c r="V27" s="54"/>
      <c r="W27" s="47"/>
      <c r="X27" s="54"/>
      <c r="Y27" s="54"/>
      <c r="Z27" s="54"/>
      <c r="AA27" s="47"/>
    </row>
    <row r="28" spans="1:27" ht="12.75" customHeight="1" x14ac:dyDescent="0.25">
      <c r="A28" s="49" t="s">
        <v>41</v>
      </c>
      <c r="B28" s="58"/>
      <c r="C28" s="58"/>
      <c r="D28" s="58"/>
      <c r="E28" s="58"/>
      <c r="F28" s="58"/>
      <c r="G28" s="58"/>
      <c r="H28" s="58"/>
      <c r="I28" s="58"/>
      <c r="J28" s="58"/>
      <c r="K28" s="50">
        <v>1798</v>
      </c>
      <c r="L28" s="51">
        <v>22.943090875079019</v>
      </c>
      <c r="M28" s="51"/>
      <c r="N28" s="51">
        <v>68.516204166684545</v>
      </c>
      <c r="O28" s="50">
        <v>1889.4592950417634</v>
      </c>
      <c r="P28" s="51">
        <v>22.9</v>
      </c>
      <c r="Q28" s="51"/>
      <c r="R28" s="51">
        <v>68.75</v>
      </c>
      <c r="S28" s="50">
        <v>1981.1092950417635</v>
      </c>
      <c r="T28" s="51">
        <v>22.9</v>
      </c>
      <c r="U28" s="51"/>
      <c r="V28" s="51">
        <v>68.75</v>
      </c>
      <c r="W28" s="50">
        <v>2072.7592950417638</v>
      </c>
      <c r="X28" s="51">
        <v>22.9</v>
      </c>
      <c r="Y28" s="51"/>
      <c r="Z28" s="51">
        <v>71.75</v>
      </c>
      <c r="AA28" s="50">
        <v>2167.4092950417639</v>
      </c>
    </row>
    <row r="29" spans="1:27" ht="12.75" customHeight="1" x14ac:dyDescent="0.25">
      <c r="A29" s="57" t="s">
        <v>42</v>
      </c>
      <c r="B29" s="58"/>
      <c r="C29" s="58"/>
      <c r="D29" s="58"/>
      <c r="E29" s="58"/>
      <c r="F29" s="58"/>
      <c r="G29" s="58"/>
      <c r="H29" s="58"/>
      <c r="I29" s="58"/>
      <c r="J29" s="58"/>
      <c r="K29" s="50">
        <v>289351</v>
      </c>
      <c r="L29" s="51">
        <v>3007.0118949948951</v>
      </c>
      <c r="M29" s="51">
        <v>3552.2618949948951</v>
      </c>
      <c r="N29" s="51">
        <v>4255.4103732607236</v>
      </c>
      <c r="O29" s="50">
        <v>293061.16037326073</v>
      </c>
      <c r="P29" s="51">
        <v>3860.78</v>
      </c>
      <c r="Q29" s="51">
        <v>4405.7800000000007</v>
      </c>
      <c r="R29" s="51">
        <v>2851</v>
      </c>
      <c r="S29" s="50">
        <v>295367.16037326073</v>
      </c>
      <c r="T29" s="51">
        <v>3721.78</v>
      </c>
      <c r="U29" s="51">
        <v>4266.7800000000007</v>
      </c>
      <c r="V29" s="51">
        <v>2851</v>
      </c>
      <c r="W29" s="50">
        <v>297673.16037326073</v>
      </c>
      <c r="X29" s="51">
        <v>2198.7800000000002</v>
      </c>
      <c r="Y29" s="51">
        <v>2743.78</v>
      </c>
      <c r="Z29" s="51">
        <v>2851</v>
      </c>
      <c r="AA29" s="50">
        <v>299979.16037326073</v>
      </c>
    </row>
    <row r="30" spans="1:27" ht="12.75" customHeight="1" x14ac:dyDescent="0.25">
      <c r="A30" s="49" t="s">
        <v>43</v>
      </c>
      <c r="B30" s="58"/>
      <c r="C30" s="58"/>
      <c r="D30" s="58"/>
      <c r="E30" s="58"/>
      <c r="F30" s="58"/>
      <c r="G30" s="58"/>
      <c r="H30" s="58"/>
      <c r="I30" s="58"/>
      <c r="J30" s="58"/>
      <c r="K30" s="50">
        <v>1019</v>
      </c>
      <c r="L30" s="51">
        <v>6.693362486034653</v>
      </c>
      <c r="M30" s="56"/>
      <c r="N30" s="51">
        <v>20.568925516450953</v>
      </c>
      <c r="O30" s="50">
        <v>1046.2622880024855</v>
      </c>
      <c r="P30" s="56">
        <v>7</v>
      </c>
      <c r="Q30" s="56"/>
      <c r="R30" s="51">
        <v>22.6</v>
      </c>
      <c r="S30" s="50">
        <v>1075.8622880024855</v>
      </c>
      <c r="T30" s="56">
        <v>7</v>
      </c>
      <c r="U30" s="56"/>
      <c r="V30" s="51">
        <v>22.6</v>
      </c>
      <c r="W30" s="50">
        <v>1105.4622880024854</v>
      </c>
      <c r="X30" s="56">
        <v>7</v>
      </c>
      <c r="Y30" s="56"/>
      <c r="Z30" s="51">
        <v>22.6</v>
      </c>
      <c r="AA30" s="50">
        <v>1135.0622880024853</v>
      </c>
    </row>
    <row r="31" spans="1:27" ht="12.75" customHeight="1" x14ac:dyDescent="0.25">
      <c r="A31" s="45" t="s">
        <v>44</v>
      </c>
      <c r="B31" s="58"/>
      <c r="C31" s="58"/>
      <c r="D31" s="58"/>
      <c r="E31" s="58"/>
      <c r="F31" s="58"/>
      <c r="G31" s="58"/>
      <c r="H31" s="58"/>
      <c r="I31" s="58"/>
      <c r="J31" s="58"/>
      <c r="K31" s="47"/>
      <c r="L31" s="54"/>
      <c r="M31" s="54"/>
      <c r="N31" s="54"/>
      <c r="O31" s="47"/>
      <c r="P31" s="54"/>
      <c r="Q31" s="54"/>
      <c r="R31" s="54"/>
      <c r="S31" s="47"/>
      <c r="T31" s="54"/>
      <c r="U31" s="54"/>
      <c r="V31" s="54"/>
      <c r="W31" s="47"/>
      <c r="X31" s="54"/>
      <c r="Y31" s="54"/>
      <c r="Z31" s="54"/>
      <c r="AA31" s="47"/>
    </row>
    <row r="32" spans="1:27" ht="12.75" customHeight="1" x14ac:dyDescent="0.25">
      <c r="A32" s="49" t="s">
        <v>45</v>
      </c>
      <c r="B32" s="58"/>
      <c r="C32" s="58"/>
      <c r="D32" s="58"/>
      <c r="E32" s="58"/>
      <c r="F32" s="58"/>
      <c r="G32" s="58"/>
      <c r="H32" s="58"/>
      <c r="I32" s="58"/>
      <c r="J32" s="58"/>
      <c r="K32" s="50">
        <v>1791</v>
      </c>
      <c r="L32" s="51">
        <v>29.636453361113674</v>
      </c>
      <c r="M32" s="51"/>
      <c r="N32" s="51">
        <v>89.085129683135506</v>
      </c>
      <c r="O32" s="50">
        <v>1909.7215830442492</v>
      </c>
      <c r="P32" s="51">
        <v>29.9</v>
      </c>
      <c r="Q32" s="51"/>
      <c r="R32" s="51">
        <v>91.35</v>
      </c>
      <c r="S32" s="50">
        <v>2030.9715830442492</v>
      </c>
      <c r="T32" s="51">
        <v>29.9</v>
      </c>
      <c r="U32" s="51"/>
      <c r="V32" s="51">
        <v>91.35</v>
      </c>
      <c r="W32" s="50">
        <v>2152.2215830442492</v>
      </c>
      <c r="X32" s="51">
        <v>29.9</v>
      </c>
      <c r="Y32" s="51"/>
      <c r="Z32" s="51">
        <v>94.35</v>
      </c>
      <c r="AA32" s="50">
        <v>2276.4715830442492</v>
      </c>
    </row>
    <row r="33" spans="1:27" ht="12.75" customHeight="1" x14ac:dyDescent="0.25">
      <c r="A33" s="49" t="s">
        <v>46</v>
      </c>
      <c r="B33" s="58"/>
      <c r="C33" s="58"/>
      <c r="D33" s="58"/>
      <c r="E33" s="58"/>
      <c r="F33" s="58"/>
      <c r="G33" s="58"/>
      <c r="H33" s="58"/>
      <c r="I33" s="58"/>
      <c r="J33" s="58"/>
      <c r="K33" s="50">
        <v>300216</v>
      </c>
      <c r="L33" s="51">
        <v>88620.669953716322</v>
      </c>
      <c r="M33" s="51">
        <v>88706.419953716322</v>
      </c>
      <c r="N33" s="51">
        <v>4832.3908054277526</v>
      </c>
      <c r="O33" s="50">
        <v>304962.64080542774</v>
      </c>
      <c r="P33" s="51">
        <v>21063.129999999997</v>
      </c>
      <c r="Q33" s="51">
        <v>21199.129999999997</v>
      </c>
      <c r="R33" s="51">
        <v>5206</v>
      </c>
      <c r="S33" s="50">
        <v>310032.64080542774</v>
      </c>
      <c r="T33" s="51">
        <v>19858.129999999997</v>
      </c>
      <c r="U33" s="51">
        <v>19994.129999999997</v>
      </c>
      <c r="V33" s="51">
        <v>5094</v>
      </c>
      <c r="W33" s="50">
        <v>314990.64080542774</v>
      </c>
      <c r="X33" s="51">
        <v>16230.08</v>
      </c>
      <c r="Y33" s="51">
        <v>16366.08</v>
      </c>
      <c r="Z33" s="51">
        <v>5000</v>
      </c>
      <c r="AA33" s="50">
        <v>319854.64080542774</v>
      </c>
    </row>
    <row r="34" spans="1:27" ht="12.75" customHeight="1" x14ac:dyDescent="0.25">
      <c r="A34" s="49" t="s">
        <v>47</v>
      </c>
      <c r="B34" s="58"/>
      <c r="C34" s="58"/>
      <c r="D34" s="58"/>
      <c r="E34" s="58"/>
      <c r="F34" s="58"/>
      <c r="G34" s="58"/>
      <c r="H34" s="58"/>
      <c r="I34" s="58"/>
      <c r="J34" s="58"/>
      <c r="K34" s="50">
        <v>2236</v>
      </c>
      <c r="L34" s="51"/>
      <c r="M34" s="51"/>
      <c r="N34" s="51"/>
      <c r="O34" s="50">
        <v>2236</v>
      </c>
      <c r="P34" s="51"/>
      <c r="Q34" s="51"/>
      <c r="R34" s="51"/>
      <c r="S34" s="50">
        <v>2236</v>
      </c>
      <c r="T34" s="51"/>
      <c r="U34" s="51"/>
      <c r="V34" s="51"/>
      <c r="W34" s="50">
        <v>2236</v>
      </c>
      <c r="X34" s="51"/>
      <c r="Y34" s="51"/>
      <c r="Z34" s="51"/>
      <c r="AA34" s="50">
        <v>2236</v>
      </c>
    </row>
    <row r="35" spans="1:27" ht="10.5" x14ac:dyDescent="0.25">
      <c r="A35" s="3"/>
      <c r="B35" s="13"/>
      <c r="C35" s="3"/>
      <c r="D35" s="3"/>
      <c r="E35" s="13"/>
      <c r="F35" s="14"/>
      <c r="G35" s="13"/>
      <c r="H35" s="3"/>
      <c r="I35" s="3"/>
      <c r="J35" s="13"/>
      <c r="P35" s="27"/>
      <c r="Q35" s="27"/>
      <c r="R35" s="27"/>
      <c r="S35" s="14"/>
      <c r="T35" s="27"/>
      <c r="U35" s="27"/>
      <c r="V35" s="27"/>
      <c r="W35" s="14"/>
      <c r="X35" s="27"/>
      <c r="Y35" s="28"/>
      <c r="Z35" s="28"/>
      <c r="AA35" s="28"/>
    </row>
    <row r="36" spans="1:27" ht="20.5" x14ac:dyDescent="0.25">
      <c r="A36" s="36" t="s">
        <v>48</v>
      </c>
      <c r="B36" s="13"/>
      <c r="C36" s="3"/>
      <c r="D36" s="3"/>
      <c r="E36" s="13"/>
      <c r="F36" s="14"/>
      <c r="G36" s="13"/>
      <c r="H36" s="3"/>
      <c r="I36" s="3"/>
      <c r="J36" s="13"/>
      <c r="P36" s="27"/>
      <c r="Q36" s="33"/>
      <c r="R36" s="27"/>
      <c r="S36" s="14"/>
      <c r="T36" s="27"/>
      <c r="U36" s="27"/>
      <c r="V36" s="27"/>
      <c r="W36" s="14"/>
      <c r="X36" s="27"/>
      <c r="Y36" s="28"/>
      <c r="Z36" s="28"/>
      <c r="AA36" s="28"/>
    </row>
    <row r="37" spans="1:27" ht="10.5" x14ac:dyDescent="0.25">
      <c r="A37" s="3"/>
      <c r="B37" s="13"/>
      <c r="C37" s="3"/>
      <c r="D37" s="3"/>
      <c r="E37" s="13"/>
      <c r="F37" s="13"/>
      <c r="G37" s="13"/>
      <c r="H37" s="3"/>
      <c r="I37" s="3"/>
      <c r="J37" s="13"/>
      <c r="P37" s="27"/>
      <c r="Q37" s="27"/>
      <c r="R37" s="27"/>
      <c r="S37" s="14"/>
      <c r="T37" s="27"/>
      <c r="U37" s="27"/>
      <c r="V37" s="27"/>
      <c r="W37" s="14"/>
      <c r="X37" s="27"/>
      <c r="Y37" s="28"/>
      <c r="Z37" s="28"/>
      <c r="AA37" s="28"/>
    </row>
    <row r="38" spans="1:27" ht="10.5" x14ac:dyDescent="0.25">
      <c r="A38" s="3"/>
      <c r="B38" s="13"/>
      <c r="C38" s="3"/>
      <c r="D38" s="3"/>
      <c r="E38" s="13"/>
      <c r="F38" s="13"/>
      <c r="G38" s="13"/>
      <c r="H38" s="3"/>
      <c r="I38" s="3"/>
      <c r="J38" s="13"/>
      <c r="P38" s="27"/>
      <c r="Q38" s="27"/>
      <c r="R38" s="27"/>
      <c r="S38" s="14"/>
      <c r="T38" s="27"/>
      <c r="U38" s="27"/>
      <c r="V38" s="27"/>
      <c r="W38" s="14"/>
      <c r="X38" s="27"/>
      <c r="Y38" s="28"/>
      <c r="Z38" s="28"/>
      <c r="AA38" s="28"/>
    </row>
    <row r="39" spans="1:27" x14ac:dyDescent="0.2">
      <c r="P39" s="29"/>
    </row>
  </sheetData>
  <pageMargins left="0.11811023622047245" right="0.11811023622047245" top="0.15748031496062992" bottom="0" header="0.31496062992125984" footer="0.31496062992125984"/>
  <pageSetup paperSize="8" scale="66" orientation="landscape" r:id="rId1"/>
  <headerFooter>
    <oddHeader>&amp;C&amp;"Calibri"&amp;10&amp;K000000 Fluvius - Intern&amp;1#_x000D_</oddHead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8250-9813-41DA-9A50-AFA114C7BC12}">
  <sheetPr>
    <pageSetUpPr fitToPage="1"/>
  </sheetPr>
  <dimension ref="A1:AA39"/>
  <sheetViews>
    <sheetView topLeftCell="F1" zoomScaleNormal="100" workbookViewId="0">
      <selection activeCell="L40" sqref="L40"/>
    </sheetView>
  </sheetViews>
  <sheetFormatPr defaultColWidth="9.26953125" defaultRowHeight="10" x14ac:dyDescent="0.2"/>
  <cols>
    <col min="1" max="1" width="40.26953125" style="1" customWidth="1"/>
    <col min="2" max="2" width="12.453125" style="1" customWidth="1"/>
    <col min="3" max="3" width="12.26953125" style="1" customWidth="1"/>
    <col min="4" max="4" width="11.7265625" style="1" customWidth="1"/>
    <col min="5" max="5" width="10.453125" style="1" customWidth="1"/>
    <col min="6" max="6" width="10" style="1" customWidth="1"/>
    <col min="7" max="7" width="12.453125" style="1" customWidth="1"/>
    <col min="8" max="8" width="12.26953125" style="1" customWidth="1"/>
    <col min="9" max="9" width="11.7265625" style="1" customWidth="1"/>
    <col min="10" max="10" width="10" style="1" customWidth="1"/>
    <col min="11" max="11" width="13.26953125" style="1" customWidth="1"/>
    <col min="12" max="12" width="12.26953125" style="1" customWidth="1"/>
    <col min="13" max="13" width="12" style="1" customWidth="1"/>
    <col min="14" max="14" width="10.26953125" style="1" bestFit="1" customWidth="1"/>
    <col min="15" max="15" width="11.7265625" style="1" customWidth="1"/>
    <col min="16" max="17" width="12" style="1" customWidth="1"/>
    <col min="18" max="18" width="10.26953125" style="1" bestFit="1" customWidth="1"/>
    <col min="19" max="19" width="11.26953125" style="1" customWidth="1"/>
    <col min="20" max="20" width="11.7265625" style="1" customWidth="1"/>
    <col min="21" max="21" width="12.26953125" style="1" customWidth="1"/>
    <col min="22" max="22" width="10.26953125" style="1" bestFit="1" customWidth="1"/>
    <col min="23" max="23" width="11.7265625" style="1" customWidth="1"/>
    <col min="24" max="25" width="12" style="1" customWidth="1"/>
    <col min="26" max="26" width="10.26953125" style="1" bestFit="1" customWidth="1"/>
    <col min="27" max="27" width="11.26953125" style="1" customWidth="1"/>
    <col min="28" max="16384" width="9.26953125" style="1"/>
  </cols>
  <sheetData>
    <row r="1" spans="1:27" ht="12.5" x14ac:dyDescent="0.25">
      <c r="A1" s="11" t="s">
        <v>52</v>
      </c>
      <c r="B1" s="12"/>
      <c r="C1" s="14"/>
      <c r="D1" s="13"/>
      <c r="E1" s="2"/>
      <c r="F1" s="12"/>
      <c r="G1" s="12"/>
      <c r="H1" s="14"/>
      <c r="I1" s="13"/>
      <c r="J1" s="2"/>
      <c r="K1" s="12" t="s">
        <v>1</v>
      </c>
      <c r="L1" s="13">
        <v>2025</v>
      </c>
      <c r="M1" s="28"/>
      <c r="N1" s="28"/>
      <c r="O1" s="13"/>
      <c r="P1" s="28"/>
      <c r="Q1" s="28"/>
      <c r="R1" s="28"/>
      <c r="S1" s="13"/>
      <c r="T1" s="28"/>
      <c r="U1" s="28"/>
      <c r="V1" s="28"/>
      <c r="W1" s="13"/>
      <c r="X1" s="28"/>
      <c r="Y1" s="28"/>
      <c r="Z1" s="28"/>
      <c r="AA1" s="13"/>
    </row>
    <row r="2" spans="1:27" s="31" customFormat="1" ht="31.5" customHeight="1" x14ac:dyDescent="0.25">
      <c r="A2" s="30"/>
      <c r="B2" s="38">
        <v>2023</v>
      </c>
      <c r="C2" s="38">
        <v>2023</v>
      </c>
      <c r="D2" s="38">
        <v>2023</v>
      </c>
      <c r="E2" s="38" t="s">
        <v>59</v>
      </c>
      <c r="F2" s="38" t="s">
        <v>60</v>
      </c>
      <c r="G2" s="38">
        <v>2024</v>
      </c>
      <c r="H2" s="38">
        <v>2024</v>
      </c>
      <c r="I2" s="38">
        <v>2024</v>
      </c>
      <c r="J2" s="38" t="s">
        <v>61</v>
      </c>
      <c r="K2" s="39" t="s">
        <v>62</v>
      </c>
      <c r="L2" s="38">
        <v>2025</v>
      </c>
      <c r="M2" s="38">
        <v>2025</v>
      </c>
      <c r="N2" s="38">
        <v>2025</v>
      </c>
      <c r="O2" s="40" t="s">
        <v>63</v>
      </c>
      <c r="P2" s="38">
        <v>2026</v>
      </c>
      <c r="Q2" s="38">
        <v>2026</v>
      </c>
      <c r="R2" s="41">
        <v>2026</v>
      </c>
      <c r="S2" s="40" t="s">
        <v>64</v>
      </c>
      <c r="T2" s="38">
        <v>2027</v>
      </c>
      <c r="U2" s="38">
        <v>2027</v>
      </c>
      <c r="V2" s="38">
        <v>2027</v>
      </c>
      <c r="W2" s="40" t="s">
        <v>65</v>
      </c>
      <c r="X2" s="38">
        <v>2028</v>
      </c>
      <c r="Y2" s="38">
        <v>2028</v>
      </c>
      <c r="Z2" s="38">
        <v>2028</v>
      </c>
      <c r="AA2" s="40" t="s">
        <v>66</v>
      </c>
    </row>
    <row r="3" spans="1:27" ht="10.5" x14ac:dyDescent="0.25">
      <c r="A3" s="3"/>
      <c r="B3" s="42" t="s">
        <v>2</v>
      </c>
      <c r="C3" s="42" t="s">
        <v>2</v>
      </c>
      <c r="D3" s="42" t="s">
        <v>2</v>
      </c>
      <c r="E3" s="15"/>
      <c r="F3" s="16"/>
      <c r="G3" s="42" t="s">
        <v>3</v>
      </c>
      <c r="H3" s="42" t="s">
        <v>3</v>
      </c>
      <c r="I3" s="42" t="s">
        <v>3</v>
      </c>
      <c r="J3" s="15"/>
      <c r="K3" s="16"/>
      <c r="L3" s="42" t="s">
        <v>4</v>
      </c>
      <c r="M3" s="42" t="s">
        <v>4</v>
      </c>
      <c r="N3" s="42" t="s">
        <v>4</v>
      </c>
      <c r="O3" s="16"/>
      <c r="P3" s="43" t="s">
        <v>5</v>
      </c>
      <c r="Q3" s="43" t="s">
        <v>5</v>
      </c>
      <c r="R3" s="43" t="s">
        <v>5</v>
      </c>
      <c r="S3" s="44"/>
      <c r="T3" s="43" t="s">
        <v>6</v>
      </c>
      <c r="U3" s="43" t="s">
        <v>6</v>
      </c>
      <c r="V3" s="43" t="s">
        <v>6</v>
      </c>
      <c r="W3" s="44"/>
      <c r="X3" s="43" t="s">
        <v>7</v>
      </c>
      <c r="Y3" s="43" t="s">
        <v>7</v>
      </c>
      <c r="Z3" s="43" t="s">
        <v>7</v>
      </c>
      <c r="AA3" s="44"/>
    </row>
    <row r="4" spans="1:27" ht="32" thickBot="1" x14ac:dyDescent="0.3">
      <c r="A4" s="4" t="s">
        <v>0</v>
      </c>
      <c r="B4" s="17" t="s">
        <v>8</v>
      </c>
      <c r="C4" s="18" t="s">
        <v>9</v>
      </c>
      <c r="D4" s="19" t="s">
        <v>10</v>
      </c>
      <c r="E4" s="20" t="s">
        <v>11</v>
      </c>
      <c r="F4" s="5" t="s">
        <v>12</v>
      </c>
      <c r="G4" s="17" t="s">
        <v>8</v>
      </c>
      <c r="H4" s="18" t="s">
        <v>9</v>
      </c>
      <c r="I4" s="19" t="s">
        <v>10</v>
      </c>
      <c r="J4" s="20" t="s">
        <v>13</v>
      </c>
      <c r="K4" s="5" t="s">
        <v>14</v>
      </c>
      <c r="L4" s="17" t="s">
        <v>15</v>
      </c>
      <c r="M4" s="18" t="s">
        <v>16</v>
      </c>
      <c r="N4" s="10" t="s">
        <v>17</v>
      </c>
      <c r="O4" s="5" t="s">
        <v>18</v>
      </c>
      <c r="P4" s="17" t="s">
        <v>15</v>
      </c>
      <c r="Q4" s="18" t="s">
        <v>16</v>
      </c>
      <c r="R4" s="10" t="s">
        <v>17</v>
      </c>
      <c r="S4" s="5" t="s">
        <v>19</v>
      </c>
      <c r="T4" s="17" t="s">
        <v>15</v>
      </c>
      <c r="U4" s="18" t="s">
        <v>16</v>
      </c>
      <c r="V4" s="10" t="s">
        <v>17</v>
      </c>
      <c r="W4" s="5" t="s">
        <v>20</v>
      </c>
      <c r="X4" s="17" t="s">
        <v>8</v>
      </c>
      <c r="Y4" s="18" t="s">
        <v>9</v>
      </c>
      <c r="Z4" s="10" t="s">
        <v>17</v>
      </c>
      <c r="AA4" s="5" t="s">
        <v>21</v>
      </c>
    </row>
    <row r="5" spans="1:27" ht="12.75" customHeight="1" x14ac:dyDescent="0.25">
      <c r="A5" s="6"/>
      <c r="B5" s="58"/>
      <c r="C5" s="58"/>
      <c r="D5" s="58"/>
      <c r="E5" s="58"/>
      <c r="F5" s="58"/>
      <c r="G5" s="58"/>
      <c r="H5" s="58"/>
      <c r="I5" s="58"/>
      <c r="J5" s="58"/>
      <c r="K5" s="7"/>
      <c r="L5" s="21"/>
      <c r="M5" s="22"/>
      <c r="N5" s="22"/>
      <c r="O5" s="7"/>
      <c r="P5" s="23"/>
      <c r="Q5" s="23"/>
      <c r="R5" s="23"/>
      <c r="S5" s="24"/>
      <c r="T5" s="23"/>
      <c r="U5" s="23"/>
      <c r="V5" s="23"/>
      <c r="W5" s="24"/>
      <c r="X5" s="23"/>
      <c r="Y5" s="23"/>
      <c r="Z5" s="23"/>
      <c r="AA5" s="24"/>
    </row>
    <row r="6" spans="1:27" ht="12.75" customHeight="1" x14ac:dyDescent="0.25">
      <c r="A6" s="45" t="s">
        <v>22</v>
      </c>
      <c r="B6" s="58"/>
      <c r="C6" s="58"/>
      <c r="D6" s="58"/>
      <c r="E6" s="58"/>
      <c r="F6" s="58"/>
      <c r="G6" s="58"/>
      <c r="H6" s="58"/>
      <c r="I6" s="58"/>
      <c r="J6" s="58"/>
      <c r="K6" s="26"/>
      <c r="L6" s="48"/>
      <c r="M6" s="48"/>
      <c r="N6" s="48"/>
      <c r="O6" s="47"/>
      <c r="P6" s="48"/>
      <c r="Q6" s="48"/>
      <c r="R6" s="48"/>
      <c r="S6" s="46"/>
      <c r="T6" s="48"/>
      <c r="U6" s="48"/>
      <c r="V6" s="48"/>
      <c r="W6" s="46"/>
      <c r="X6" s="48"/>
      <c r="Y6" s="48"/>
      <c r="Z6" s="48"/>
      <c r="AA6" s="46"/>
    </row>
    <row r="7" spans="1:27" ht="12.75" customHeight="1" x14ac:dyDescent="0.25">
      <c r="A7" s="49" t="s">
        <v>23</v>
      </c>
      <c r="B7" s="58"/>
      <c r="C7" s="58"/>
      <c r="D7" s="58"/>
      <c r="E7" s="58"/>
      <c r="F7" s="58"/>
      <c r="G7" s="58"/>
      <c r="H7" s="58"/>
      <c r="I7" s="58"/>
      <c r="J7" s="58"/>
      <c r="K7" s="25">
        <v>495</v>
      </c>
      <c r="L7" s="51">
        <v>0</v>
      </c>
      <c r="M7" s="8">
        <v>225</v>
      </c>
      <c r="N7" s="51">
        <v>0</v>
      </c>
      <c r="O7" s="50">
        <v>270</v>
      </c>
      <c r="P7" s="51">
        <v>0</v>
      </c>
      <c r="Q7" s="51">
        <v>0</v>
      </c>
      <c r="R7" s="51">
        <v>0</v>
      </c>
      <c r="S7" s="50">
        <v>270</v>
      </c>
      <c r="T7" s="51">
        <v>0</v>
      </c>
      <c r="U7" s="8">
        <v>0</v>
      </c>
      <c r="V7" s="51">
        <v>0</v>
      </c>
      <c r="W7" s="50">
        <v>270</v>
      </c>
      <c r="X7" s="51">
        <v>0</v>
      </c>
      <c r="Y7" s="8">
        <v>0</v>
      </c>
      <c r="Z7" s="51">
        <v>0</v>
      </c>
      <c r="AA7" s="50">
        <v>270</v>
      </c>
    </row>
    <row r="8" spans="1:27" ht="12.75" customHeight="1" x14ac:dyDescent="0.25">
      <c r="A8" s="49" t="s">
        <v>24</v>
      </c>
      <c r="B8" s="58"/>
      <c r="C8" s="58"/>
      <c r="D8" s="58"/>
      <c r="E8" s="58"/>
      <c r="F8" s="58"/>
      <c r="G8" s="58"/>
      <c r="H8" s="58"/>
      <c r="I8" s="58"/>
      <c r="J8" s="58"/>
      <c r="K8" s="25"/>
      <c r="L8" s="51"/>
      <c r="M8" s="51"/>
      <c r="N8" s="51"/>
      <c r="O8" s="50">
        <v>0</v>
      </c>
      <c r="P8" s="51"/>
      <c r="Q8" s="51"/>
      <c r="R8" s="51"/>
      <c r="S8" s="50">
        <v>0</v>
      </c>
      <c r="T8" s="51"/>
      <c r="U8" s="51"/>
      <c r="V8" s="51"/>
      <c r="W8" s="50">
        <v>0</v>
      </c>
      <c r="X8" s="51"/>
      <c r="Y8" s="51"/>
      <c r="Z8" s="51"/>
      <c r="AA8" s="50">
        <v>0</v>
      </c>
    </row>
    <row r="9" spans="1:27" ht="12.75" customHeight="1" x14ac:dyDescent="0.25">
      <c r="A9" s="49" t="s">
        <v>25</v>
      </c>
      <c r="B9" s="58"/>
      <c r="C9" s="58"/>
      <c r="D9" s="58"/>
      <c r="E9" s="58"/>
      <c r="F9" s="58"/>
      <c r="G9" s="58"/>
      <c r="H9" s="58"/>
      <c r="I9" s="58"/>
      <c r="J9" s="58"/>
      <c r="K9" s="25">
        <v>8758974.6219999995</v>
      </c>
      <c r="L9" s="51">
        <v>168191.53291499324</v>
      </c>
      <c r="M9" s="51">
        <v>167966.53291499324</v>
      </c>
      <c r="N9" s="9">
        <v>145533</v>
      </c>
      <c r="O9" s="50">
        <v>8904732.6219999995</v>
      </c>
      <c r="P9" s="51">
        <v>136731</v>
      </c>
      <c r="Q9" s="51">
        <v>136731</v>
      </c>
      <c r="R9" s="9">
        <v>172300</v>
      </c>
      <c r="S9" s="50">
        <v>9077032.6219999995</v>
      </c>
      <c r="T9" s="51">
        <v>126464</v>
      </c>
      <c r="U9" s="51">
        <v>126464</v>
      </c>
      <c r="V9" s="9">
        <v>171660</v>
      </c>
      <c r="W9" s="50">
        <v>9248692.6219999995</v>
      </c>
      <c r="X9" s="51">
        <v>123564</v>
      </c>
      <c r="Y9" s="51">
        <v>123564</v>
      </c>
      <c r="Z9" s="9">
        <v>178160</v>
      </c>
      <c r="AA9" s="50">
        <v>9426852.6219999995</v>
      </c>
    </row>
    <row r="10" spans="1:27" s="35" customFormat="1" ht="12.75" customHeight="1" x14ac:dyDescent="0.25">
      <c r="A10" s="52" t="s">
        <v>26</v>
      </c>
      <c r="B10" s="58"/>
      <c r="C10" s="58"/>
      <c r="D10" s="58"/>
      <c r="E10" s="58"/>
      <c r="F10" s="58"/>
      <c r="G10" s="58"/>
      <c r="H10" s="58"/>
      <c r="I10" s="58"/>
      <c r="J10" s="58"/>
      <c r="K10" s="25">
        <v>8759469.6219999995</v>
      </c>
      <c r="L10" s="53">
        <v>168191.53291499324</v>
      </c>
      <c r="M10" s="53">
        <v>168191.53291499324</v>
      </c>
      <c r="N10" s="34">
        <v>145533</v>
      </c>
      <c r="O10" s="50">
        <v>8905002.6219999995</v>
      </c>
      <c r="P10" s="53">
        <v>136731</v>
      </c>
      <c r="Q10" s="53">
        <v>136731</v>
      </c>
      <c r="R10" s="34">
        <v>172300</v>
      </c>
      <c r="S10" s="50">
        <v>9077302.6219999995</v>
      </c>
      <c r="T10" s="53">
        <v>126464</v>
      </c>
      <c r="U10" s="53">
        <v>126464</v>
      </c>
      <c r="V10" s="34">
        <v>171660</v>
      </c>
      <c r="W10" s="50">
        <v>9248962.6219999995</v>
      </c>
      <c r="X10" s="53">
        <v>123564</v>
      </c>
      <c r="Y10" s="53">
        <v>123564</v>
      </c>
      <c r="Z10" s="34">
        <v>178160</v>
      </c>
      <c r="AA10" s="50">
        <v>9427122.6219999995</v>
      </c>
    </row>
    <row r="11" spans="1:27" ht="12.75" customHeight="1" x14ac:dyDescent="0.25">
      <c r="A11" s="45" t="s">
        <v>27</v>
      </c>
      <c r="B11" s="58"/>
      <c r="C11" s="58"/>
      <c r="D11" s="58"/>
      <c r="E11" s="58"/>
      <c r="F11" s="58"/>
      <c r="G11" s="58"/>
      <c r="H11" s="58"/>
      <c r="I11" s="58"/>
      <c r="J11" s="58"/>
      <c r="K11" s="47"/>
      <c r="L11" s="54"/>
      <c r="M11" s="54"/>
      <c r="N11" s="54"/>
      <c r="O11" s="47"/>
      <c r="P11" s="54"/>
      <c r="Q11" s="54"/>
      <c r="R11" s="54"/>
      <c r="S11" s="47"/>
      <c r="T11" s="54"/>
      <c r="U11" s="54"/>
      <c r="V11" s="54"/>
      <c r="W11" s="47"/>
      <c r="X11" s="54"/>
      <c r="Y11" s="54"/>
      <c r="Z11" s="54"/>
      <c r="AA11" s="47"/>
    </row>
    <row r="12" spans="1:27" ht="12.65" customHeight="1" x14ac:dyDescent="0.25">
      <c r="A12" s="49" t="s">
        <v>23</v>
      </c>
      <c r="B12" s="58"/>
      <c r="C12" s="58"/>
      <c r="D12" s="58"/>
      <c r="E12" s="58"/>
      <c r="F12" s="58"/>
      <c r="G12" s="58"/>
      <c r="H12" s="58"/>
      <c r="I12" s="58"/>
      <c r="J12" s="58"/>
      <c r="K12" s="50">
        <v>1589.65</v>
      </c>
      <c r="L12" s="51">
        <v>0</v>
      </c>
      <c r="M12" s="51">
        <v>0</v>
      </c>
      <c r="N12" s="51">
        <v>0</v>
      </c>
      <c r="O12" s="50">
        <v>1589.65</v>
      </c>
      <c r="P12" s="51">
        <v>0</v>
      </c>
      <c r="Q12" s="51">
        <v>0</v>
      </c>
      <c r="R12" s="51">
        <v>0</v>
      </c>
      <c r="S12" s="50">
        <v>1589.65</v>
      </c>
      <c r="T12" s="51">
        <v>0</v>
      </c>
      <c r="U12" s="51">
        <v>0</v>
      </c>
      <c r="V12" s="51">
        <v>0</v>
      </c>
      <c r="W12" s="50">
        <v>1589.65</v>
      </c>
      <c r="X12" s="51">
        <v>0</v>
      </c>
      <c r="Y12" s="51">
        <v>0</v>
      </c>
      <c r="Z12" s="51">
        <v>0</v>
      </c>
      <c r="AA12" s="50">
        <v>1589.65</v>
      </c>
    </row>
    <row r="13" spans="1:27" ht="12.75" customHeight="1" x14ac:dyDescent="0.25">
      <c r="A13" s="49" t="s">
        <v>24</v>
      </c>
      <c r="B13" s="58"/>
      <c r="C13" s="58"/>
      <c r="D13" s="58"/>
      <c r="E13" s="58"/>
      <c r="F13" s="58"/>
      <c r="G13" s="58"/>
      <c r="H13" s="58"/>
      <c r="I13" s="58"/>
      <c r="J13" s="58"/>
      <c r="K13" s="50">
        <v>3047055.807000001</v>
      </c>
      <c r="L13" s="51">
        <v>3072.6628892060758</v>
      </c>
      <c r="M13" s="51">
        <v>21871.662889206076</v>
      </c>
      <c r="N13" s="51">
        <v>67166</v>
      </c>
      <c r="O13" s="50">
        <v>3095422.807000001</v>
      </c>
      <c r="P13" s="51">
        <v>3519</v>
      </c>
      <c r="Q13" s="51">
        <v>21798</v>
      </c>
      <c r="R13" s="51">
        <v>48470</v>
      </c>
      <c r="S13" s="50">
        <v>3125613.807000001</v>
      </c>
      <c r="T13" s="51">
        <v>3519</v>
      </c>
      <c r="U13" s="51">
        <v>21798</v>
      </c>
      <c r="V13" s="51">
        <v>48470</v>
      </c>
      <c r="W13" s="50">
        <v>3155804.807000001</v>
      </c>
      <c r="X13" s="51">
        <v>3519</v>
      </c>
      <c r="Y13" s="51">
        <v>21798</v>
      </c>
      <c r="Z13" s="51">
        <v>49728</v>
      </c>
      <c r="AA13" s="50">
        <v>3187253.807000001</v>
      </c>
    </row>
    <row r="14" spans="1:27" ht="12.75" customHeight="1" x14ac:dyDescent="0.25">
      <c r="A14" s="49" t="s">
        <v>25</v>
      </c>
      <c r="B14" s="58"/>
      <c r="C14" s="58"/>
      <c r="D14" s="58"/>
      <c r="E14" s="58"/>
      <c r="F14" s="58"/>
      <c r="G14" s="58"/>
      <c r="H14" s="58"/>
      <c r="I14" s="58"/>
      <c r="J14" s="58"/>
      <c r="K14" s="50">
        <v>13908874.832000002</v>
      </c>
      <c r="L14" s="51">
        <v>163604.13769993774</v>
      </c>
      <c r="M14" s="51">
        <v>144805.13769993774</v>
      </c>
      <c r="N14" s="51">
        <v>538116</v>
      </c>
      <c r="O14" s="50">
        <v>14465789.832000002</v>
      </c>
      <c r="P14" s="51">
        <v>161097</v>
      </c>
      <c r="Q14" s="51">
        <v>142818</v>
      </c>
      <c r="R14" s="51">
        <v>476870</v>
      </c>
      <c r="S14" s="50">
        <v>14960938.832000002</v>
      </c>
      <c r="T14" s="51">
        <v>161097</v>
      </c>
      <c r="U14" s="51">
        <v>142818</v>
      </c>
      <c r="V14" s="51">
        <v>471074</v>
      </c>
      <c r="W14" s="50">
        <v>15450291.832000002</v>
      </c>
      <c r="X14" s="51">
        <v>161097</v>
      </c>
      <c r="Y14" s="51">
        <v>142818</v>
      </c>
      <c r="Z14" s="51">
        <v>459800</v>
      </c>
      <c r="AA14" s="50">
        <v>15928370.832000002</v>
      </c>
    </row>
    <row r="15" spans="1:27" ht="12.75" customHeight="1" x14ac:dyDescent="0.25">
      <c r="A15" s="49" t="s">
        <v>28</v>
      </c>
      <c r="B15" s="58"/>
      <c r="C15" s="58"/>
      <c r="D15" s="58"/>
      <c r="E15" s="58"/>
      <c r="F15" s="58"/>
      <c r="G15" s="58"/>
      <c r="H15" s="58"/>
      <c r="I15" s="58"/>
      <c r="J15" s="58"/>
      <c r="K15" s="50">
        <v>344220.8390415624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</row>
    <row r="16" spans="1:27" ht="12.75" customHeight="1" x14ac:dyDescent="0.25">
      <c r="A16" s="49" t="s">
        <v>29</v>
      </c>
      <c r="B16" s="58"/>
      <c r="C16" s="58"/>
      <c r="D16" s="58"/>
      <c r="E16" s="58"/>
      <c r="F16" s="58"/>
      <c r="G16" s="58"/>
      <c r="H16" s="58"/>
      <c r="I16" s="58"/>
      <c r="J16" s="58"/>
      <c r="K16" s="50">
        <v>4894116.2429584386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</row>
    <row r="17" spans="1:27" ht="12.75" customHeight="1" x14ac:dyDescent="0.25">
      <c r="A17" s="49" t="s">
        <v>30</v>
      </c>
      <c r="B17" s="58"/>
      <c r="C17" s="58"/>
      <c r="D17" s="58"/>
      <c r="E17" s="58"/>
      <c r="F17" s="58"/>
      <c r="G17" s="58"/>
      <c r="H17" s="58"/>
      <c r="I17" s="58"/>
      <c r="J17" s="58"/>
      <c r="K17" s="50">
        <v>11719183.209999999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</row>
    <row r="18" spans="1:27" s="35" customFormat="1" ht="12.75" customHeight="1" x14ac:dyDescent="0.25">
      <c r="A18" s="52" t="s">
        <v>31</v>
      </c>
      <c r="B18" s="58"/>
      <c r="C18" s="58"/>
      <c r="D18" s="58"/>
      <c r="E18" s="58"/>
      <c r="F18" s="58"/>
      <c r="G18" s="58"/>
      <c r="H18" s="58"/>
      <c r="I18" s="58"/>
      <c r="J18" s="58"/>
      <c r="K18" s="50">
        <v>16957520.289000005</v>
      </c>
      <c r="L18" s="53">
        <v>166676.80058914382</v>
      </c>
      <c r="M18" s="53">
        <v>166676.80058914382</v>
      </c>
      <c r="N18" s="53">
        <v>605282</v>
      </c>
      <c r="O18" s="50">
        <v>17562802.289000005</v>
      </c>
      <c r="P18" s="53">
        <v>164616</v>
      </c>
      <c r="Q18" s="53">
        <v>164616</v>
      </c>
      <c r="R18" s="53">
        <v>525340</v>
      </c>
      <c r="S18" s="50">
        <v>18088142.289000005</v>
      </c>
      <c r="T18" s="53">
        <v>164616</v>
      </c>
      <c r="U18" s="53">
        <v>164616</v>
      </c>
      <c r="V18" s="53">
        <v>519544</v>
      </c>
      <c r="W18" s="50">
        <v>18607686.289000005</v>
      </c>
      <c r="X18" s="53">
        <v>164616</v>
      </c>
      <c r="Y18" s="53">
        <v>164616</v>
      </c>
      <c r="Z18" s="53">
        <v>509528</v>
      </c>
      <c r="AA18" s="50">
        <v>19117214.289000005</v>
      </c>
    </row>
    <row r="19" spans="1:27" ht="12.75" customHeight="1" x14ac:dyDescent="0.25">
      <c r="A19" s="45" t="s">
        <v>32</v>
      </c>
      <c r="B19" s="58"/>
      <c r="C19" s="58"/>
      <c r="D19" s="58"/>
      <c r="E19" s="58"/>
      <c r="F19" s="58"/>
      <c r="G19" s="58"/>
      <c r="H19" s="58"/>
      <c r="I19" s="58"/>
      <c r="J19" s="58"/>
      <c r="K19" s="47"/>
      <c r="L19" s="54"/>
      <c r="M19" s="54"/>
      <c r="N19" s="54"/>
      <c r="O19" s="47"/>
      <c r="P19" s="54"/>
      <c r="Q19" s="54"/>
      <c r="R19" s="54"/>
      <c r="S19" s="47"/>
      <c r="T19" s="54"/>
      <c r="U19" s="54"/>
      <c r="V19" s="54"/>
      <c r="W19" s="47"/>
      <c r="X19" s="54"/>
      <c r="Y19" s="54"/>
      <c r="Z19" s="54"/>
      <c r="AA19" s="47"/>
    </row>
    <row r="20" spans="1:27" ht="12.75" customHeight="1" x14ac:dyDescent="0.25">
      <c r="A20" s="49" t="s">
        <v>33</v>
      </c>
      <c r="B20" s="58"/>
      <c r="C20" s="58"/>
      <c r="D20" s="58"/>
      <c r="E20" s="58"/>
      <c r="F20" s="58"/>
      <c r="G20" s="58"/>
      <c r="H20" s="58"/>
      <c r="I20" s="58"/>
      <c r="J20" s="58"/>
      <c r="K20" s="50">
        <v>73</v>
      </c>
      <c r="L20" s="55">
        <v>1</v>
      </c>
      <c r="M20" s="55">
        <v>1</v>
      </c>
      <c r="N20" s="55">
        <v>0</v>
      </c>
      <c r="O20" s="50">
        <v>73</v>
      </c>
      <c r="P20" s="55">
        <v>2</v>
      </c>
      <c r="Q20" s="55">
        <v>2</v>
      </c>
      <c r="R20" s="55">
        <v>0</v>
      </c>
      <c r="S20" s="50">
        <v>73</v>
      </c>
      <c r="T20" s="55">
        <v>3</v>
      </c>
      <c r="U20" s="55">
        <v>3</v>
      </c>
      <c r="V20" s="55">
        <v>2</v>
      </c>
      <c r="W20" s="50">
        <v>75</v>
      </c>
      <c r="X20" s="55">
        <v>2</v>
      </c>
      <c r="Y20" s="55">
        <v>2</v>
      </c>
      <c r="Z20" s="55">
        <v>0</v>
      </c>
      <c r="AA20" s="50">
        <v>75</v>
      </c>
    </row>
    <row r="21" spans="1:27" ht="12.75" customHeight="1" x14ac:dyDescent="0.25">
      <c r="A21" s="49" t="s">
        <v>34</v>
      </c>
      <c r="B21" s="58"/>
      <c r="C21" s="58"/>
      <c r="D21" s="58"/>
      <c r="E21" s="58"/>
      <c r="F21" s="58"/>
      <c r="G21" s="58"/>
      <c r="H21" s="58"/>
      <c r="I21" s="58"/>
      <c r="J21" s="58"/>
      <c r="K21" s="50">
        <v>170</v>
      </c>
      <c r="L21" s="55">
        <v>3</v>
      </c>
      <c r="M21" s="55">
        <v>3</v>
      </c>
      <c r="N21" s="55">
        <v>1</v>
      </c>
      <c r="O21" s="50">
        <v>171</v>
      </c>
      <c r="P21" s="55">
        <v>6</v>
      </c>
      <c r="Q21" s="55">
        <v>6</v>
      </c>
      <c r="R21" s="55">
        <v>2</v>
      </c>
      <c r="S21" s="50">
        <v>173</v>
      </c>
      <c r="T21" s="55">
        <v>3</v>
      </c>
      <c r="U21" s="55">
        <v>3</v>
      </c>
      <c r="V21" s="55">
        <v>1</v>
      </c>
      <c r="W21" s="50">
        <v>174</v>
      </c>
      <c r="X21" s="55">
        <v>6</v>
      </c>
      <c r="Y21" s="55">
        <v>6</v>
      </c>
      <c r="Z21" s="55">
        <v>1</v>
      </c>
      <c r="AA21" s="50">
        <v>175</v>
      </c>
    </row>
    <row r="22" spans="1:27" ht="12.75" customHeight="1" x14ac:dyDescent="0.25">
      <c r="A22" s="45" t="s">
        <v>35</v>
      </c>
      <c r="B22" s="58"/>
      <c r="C22" s="58"/>
      <c r="D22" s="58"/>
      <c r="E22" s="58"/>
      <c r="F22" s="58"/>
      <c r="G22" s="58"/>
      <c r="H22" s="58"/>
      <c r="I22" s="58"/>
      <c r="J22" s="58"/>
      <c r="K22" s="47"/>
      <c r="L22" s="54"/>
      <c r="M22" s="54"/>
      <c r="N22" s="54"/>
      <c r="O22" s="47"/>
      <c r="P22" s="54"/>
      <c r="Q22" s="54"/>
      <c r="R22" s="54"/>
      <c r="S22" s="47"/>
      <c r="T22" s="54"/>
      <c r="U22" s="54"/>
      <c r="V22" s="54"/>
      <c r="W22" s="47"/>
      <c r="X22" s="54"/>
      <c r="Y22" s="54"/>
      <c r="Z22" s="54"/>
      <c r="AA22" s="47"/>
    </row>
    <row r="23" spans="1:27" ht="12.75" customHeight="1" x14ac:dyDescent="0.25">
      <c r="A23" s="49" t="s">
        <v>36</v>
      </c>
      <c r="B23" s="58"/>
      <c r="C23" s="58"/>
      <c r="D23" s="58"/>
      <c r="E23" s="58"/>
      <c r="F23" s="58"/>
      <c r="G23" s="58"/>
      <c r="H23" s="58"/>
      <c r="I23" s="58"/>
      <c r="J23" s="58"/>
      <c r="K23" s="50">
        <v>4183</v>
      </c>
      <c r="L23" s="56" t="s">
        <v>58</v>
      </c>
      <c r="M23" s="56" t="s">
        <v>58</v>
      </c>
      <c r="N23" s="56">
        <v>275.35033136435675</v>
      </c>
      <c r="O23" s="50">
        <v>4458.3503313643569</v>
      </c>
      <c r="P23" s="56" t="s">
        <v>58</v>
      </c>
      <c r="Q23" s="56" t="s">
        <v>58</v>
      </c>
      <c r="R23" s="51">
        <v>321.40000000000003</v>
      </c>
      <c r="S23" s="50">
        <v>4779.7503313643565</v>
      </c>
      <c r="T23" s="56" t="s">
        <v>58</v>
      </c>
      <c r="U23" s="56" t="s">
        <v>58</v>
      </c>
      <c r="V23" s="51">
        <v>321.3</v>
      </c>
      <c r="W23" s="50">
        <v>5101.0503313643567</v>
      </c>
      <c r="X23" s="56" t="s">
        <v>58</v>
      </c>
      <c r="Y23" s="56" t="s">
        <v>58</v>
      </c>
      <c r="Z23" s="51">
        <v>321.3</v>
      </c>
      <c r="AA23" s="50">
        <v>5422.3503313643569</v>
      </c>
    </row>
    <row r="24" spans="1:27" ht="12.75" customHeight="1" x14ac:dyDescent="0.25">
      <c r="A24" s="49" t="s">
        <v>37</v>
      </c>
      <c r="B24" s="58"/>
      <c r="C24" s="58"/>
      <c r="D24" s="58"/>
      <c r="E24" s="58"/>
      <c r="F24" s="58"/>
      <c r="G24" s="58"/>
      <c r="H24" s="58"/>
      <c r="I24" s="58"/>
      <c r="J24" s="58"/>
      <c r="K24" s="50">
        <v>7906</v>
      </c>
      <c r="L24" s="51">
        <v>246</v>
      </c>
      <c r="M24" s="51">
        <v>246</v>
      </c>
      <c r="N24" s="51">
        <v>71</v>
      </c>
      <c r="O24" s="50">
        <v>7977</v>
      </c>
      <c r="P24" s="51">
        <v>233</v>
      </c>
      <c r="Q24" s="51">
        <v>233</v>
      </c>
      <c r="R24" s="51">
        <v>87</v>
      </c>
      <c r="S24" s="50">
        <v>8064</v>
      </c>
      <c r="T24" s="51">
        <v>233</v>
      </c>
      <c r="U24" s="51">
        <v>233</v>
      </c>
      <c r="V24" s="51">
        <v>87</v>
      </c>
      <c r="W24" s="50">
        <v>8151</v>
      </c>
      <c r="X24" s="51">
        <v>233</v>
      </c>
      <c r="Y24" s="51">
        <v>233</v>
      </c>
      <c r="Z24" s="51">
        <v>87</v>
      </c>
      <c r="AA24" s="50">
        <v>8238</v>
      </c>
    </row>
    <row r="25" spans="1:27" ht="12.75" customHeight="1" x14ac:dyDescent="0.25">
      <c r="A25" s="49" t="s">
        <v>38</v>
      </c>
      <c r="B25" s="58"/>
      <c r="C25" s="58"/>
      <c r="D25" s="58"/>
      <c r="E25" s="58"/>
      <c r="F25" s="58"/>
      <c r="G25" s="58"/>
      <c r="H25" s="58"/>
      <c r="I25" s="58"/>
      <c r="J25" s="58"/>
      <c r="K25" s="50">
        <v>8365</v>
      </c>
      <c r="L25" s="51">
        <v>236.90685296074517</v>
      </c>
      <c r="M25" s="51">
        <v>236.90685296074517</v>
      </c>
      <c r="N25" s="51">
        <v>249.62741184298071</v>
      </c>
      <c r="O25" s="50">
        <v>8614.627411842981</v>
      </c>
      <c r="P25" s="51">
        <v>507</v>
      </c>
      <c r="Q25" s="51">
        <v>507</v>
      </c>
      <c r="R25" s="51">
        <v>87</v>
      </c>
      <c r="S25" s="50">
        <v>8701.627411842981</v>
      </c>
      <c r="T25" s="51">
        <v>497</v>
      </c>
      <c r="U25" s="51">
        <v>497</v>
      </c>
      <c r="V25" s="51">
        <v>87</v>
      </c>
      <c r="W25" s="50">
        <v>8788.627411842981</v>
      </c>
      <c r="X25" s="51">
        <v>496</v>
      </c>
      <c r="Y25" s="51">
        <v>496</v>
      </c>
      <c r="Z25" s="51">
        <v>87</v>
      </c>
      <c r="AA25" s="50">
        <v>8875.627411842981</v>
      </c>
    </row>
    <row r="26" spans="1:27" ht="12.75" customHeight="1" x14ac:dyDescent="0.25">
      <c r="A26" s="49" t="s">
        <v>39</v>
      </c>
      <c r="B26" s="58"/>
      <c r="C26" s="58"/>
      <c r="D26" s="58"/>
      <c r="E26" s="58"/>
      <c r="F26" s="58"/>
      <c r="G26" s="58"/>
      <c r="H26" s="58"/>
      <c r="I26" s="58"/>
      <c r="J26" s="58"/>
      <c r="K26" s="50">
        <v>4392</v>
      </c>
      <c r="L26" s="54"/>
      <c r="M26" s="54"/>
      <c r="N26" s="54"/>
      <c r="O26" s="47"/>
      <c r="P26" s="54"/>
      <c r="Q26" s="54"/>
      <c r="R26" s="54"/>
      <c r="S26" s="47"/>
      <c r="T26" s="54"/>
      <c r="U26" s="54"/>
      <c r="V26" s="54"/>
      <c r="W26" s="47"/>
      <c r="X26" s="54"/>
      <c r="Y26" s="54"/>
      <c r="Z26" s="54"/>
      <c r="AA26" s="47"/>
    </row>
    <row r="27" spans="1:27" ht="12.75" customHeight="1" x14ac:dyDescent="0.25">
      <c r="A27" s="45" t="s">
        <v>40</v>
      </c>
      <c r="B27" s="58"/>
      <c r="C27" s="58"/>
      <c r="D27" s="58"/>
      <c r="E27" s="58"/>
      <c r="F27" s="58"/>
      <c r="G27" s="58"/>
      <c r="H27" s="58"/>
      <c r="I27" s="58"/>
      <c r="J27" s="58"/>
      <c r="K27" s="47"/>
      <c r="L27" s="54"/>
      <c r="M27" s="54"/>
      <c r="N27" s="54"/>
      <c r="O27" s="47"/>
      <c r="P27" s="54"/>
      <c r="Q27" s="54"/>
      <c r="R27" s="54"/>
      <c r="S27" s="47"/>
      <c r="T27" s="54"/>
      <c r="U27" s="54"/>
      <c r="V27" s="54"/>
      <c r="W27" s="47"/>
      <c r="X27" s="54"/>
      <c r="Y27" s="54"/>
      <c r="Z27" s="54"/>
      <c r="AA27" s="47"/>
    </row>
    <row r="28" spans="1:27" ht="12.75" customHeight="1" x14ac:dyDescent="0.25">
      <c r="A28" s="49" t="s">
        <v>41</v>
      </c>
      <c r="B28" s="58"/>
      <c r="C28" s="58"/>
      <c r="D28" s="58"/>
      <c r="E28" s="58"/>
      <c r="F28" s="58"/>
      <c r="G28" s="58"/>
      <c r="H28" s="58"/>
      <c r="I28" s="58"/>
      <c r="J28" s="58"/>
      <c r="K28" s="50">
        <v>4350</v>
      </c>
      <c r="L28" s="51">
        <v>55.476645749662126</v>
      </c>
      <c r="M28" s="51"/>
      <c r="N28" s="51">
        <v>214.25884598760985</v>
      </c>
      <c r="O28" s="50">
        <v>4619.7354917372722</v>
      </c>
      <c r="P28" s="51">
        <v>64.25</v>
      </c>
      <c r="Q28" s="51"/>
      <c r="R28" s="51">
        <v>243.60000000000002</v>
      </c>
      <c r="S28" s="50">
        <v>4927.5854917372726</v>
      </c>
      <c r="T28" s="51">
        <v>64.25</v>
      </c>
      <c r="U28" s="51"/>
      <c r="V28" s="51">
        <v>243.60000000000002</v>
      </c>
      <c r="W28" s="50">
        <v>5235.435491737273</v>
      </c>
      <c r="X28" s="51">
        <v>64.25</v>
      </c>
      <c r="Y28" s="51"/>
      <c r="Z28" s="51">
        <v>243.60000000000002</v>
      </c>
      <c r="AA28" s="50">
        <v>5543.2854917372733</v>
      </c>
    </row>
    <row r="29" spans="1:27" ht="12.75" customHeight="1" x14ac:dyDescent="0.25">
      <c r="A29" s="57" t="s">
        <v>42</v>
      </c>
      <c r="B29" s="58"/>
      <c r="C29" s="58"/>
      <c r="D29" s="58"/>
      <c r="E29" s="58"/>
      <c r="F29" s="58"/>
      <c r="G29" s="58"/>
      <c r="H29" s="58"/>
      <c r="I29" s="58"/>
      <c r="J29" s="58"/>
      <c r="K29" s="50">
        <v>699356</v>
      </c>
      <c r="L29" s="51">
        <v>11393.633976134841</v>
      </c>
      <c r="M29" s="51">
        <v>13358.353515251683</v>
      </c>
      <c r="N29" s="51">
        <v>10946.33412699894</v>
      </c>
      <c r="O29" s="50">
        <v>708337.61458788207</v>
      </c>
      <c r="P29" s="51">
        <v>21440.19</v>
      </c>
      <c r="Q29" s="51">
        <v>23552.19</v>
      </c>
      <c r="R29" s="51">
        <v>6328</v>
      </c>
      <c r="S29" s="50">
        <v>712553.61458788207</v>
      </c>
      <c r="T29" s="51">
        <v>21311.79</v>
      </c>
      <c r="U29" s="51">
        <v>23423.79</v>
      </c>
      <c r="V29" s="51">
        <v>6328</v>
      </c>
      <c r="W29" s="50">
        <v>716769.61458788207</v>
      </c>
      <c r="X29" s="51">
        <v>19158.39</v>
      </c>
      <c r="Y29" s="51">
        <v>21270.39</v>
      </c>
      <c r="Z29" s="51">
        <v>6328</v>
      </c>
      <c r="AA29" s="50">
        <v>720985.61458788207</v>
      </c>
    </row>
    <row r="30" spans="1:27" ht="12.75" customHeight="1" x14ac:dyDescent="0.25">
      <c r="A30" s="49" t="s">
        <v>43</v>
      </c>
      <c r="B30" s="58"/>
      <c r="C30" s="58"/>
      <c r="D30" s="58"/>
      <c r="E30" s="58"/>
      <c r="F30" s="58"/>
      <c r="G30" s="58"/>
      <c r="H30" s="58"/>
      <c r="I30" s="58"/>
      <c r="J30" s="58"/>
      <c r="K30" s="50">
        <v>3820</v>
      </c>
      <c r="L30" s="51">
        <v>10.922871344186717</v>
      </c>
      <c r="M30" s="56"/>
      <c r="N30" s="51">
        <v>61.091485376746874</v>
      </c>
      <c r="O30" s="50">
        <v>3892.0143567209334</v>
      </c>
      <c r="P30" s="56">
        <v>13</v>
      </c>
      <c r="Q30" s="56"/>
      <c r="R30" s="51">
        <v>77.8</v>
      </c>
      <c r="S30" s="50">
        <v>3982.8143567209336</v>
      </c>
      <c r="T30" s="56">
        <v>13</v>
      </c>
      <c r="U30" s="56"/>
      <c r="V30" s="51">
        <v>77.7</v>
      </c>
      <c r="W30" s="50">
        <v>4073.5143567209334</v>
      </c>
      <c r="X30" s="56">
        <v>13</v>
      </c>
      <c r="Y30" s="56"/>
      <c r="Z30" s="51">
        <v>77.7</v>
      </c>
      <c r="AA30" s="50">
        <v>4164.2143567209332</v>
      </c>
    </row>
    <row r="31" spans="1:27" ht="12.75" customHeight="1" x14ac:dyDescent="0.25">
      <c r="A31" s="45" t="s">
        <v>44</v>
      </c>
      <c r="B31" s="58"/>
      <c r="C31" s="58"/>
      <c r="D31" s="58"/>
      <c r="E31" s="58"/>
      <c r="F31" s="58"/>
      <c r="G31" s="58"/>
      <c r="H31" s="58"/>
      <c r="I31" s="58"/>
      <c r="J31" s="58"/>
      <c r="K31" s="47"/>
      <c r="L31" s="54"/>
      <c r="M31" s="54"/>
      <c r="N31" s="54"/>
      <c r="O31" s="47"/>
      <c r="P31" s="54"/>
      <c r="Q31" s="54"/>
      <c r="R31" s="54"/>
      <c r="S31" s="47"/>
      <c r="T31" s="54"/>
      <c r="U31" s="54"/>
      <c r="V31" s="54"/>
      <c r="W31" s="47"/>
      <c r="X31" s="54"/>
      <c r="Y31" s="54"/>
      <c r="Z31" s="54"/>
      <c r="AA31" s="47"/>
    </row>
    <row r="32" spans="1:27" ht="12.75" customHeight="1" x14ac:dyDescent="0.25">
      <c r="A32" s="49" t="s">
        <v>45</v>
      </c>
      <c r="B32" s="58"/>
      <c r="C32" s="58"/>
      <c r="D32" s="58"/>
      <c r="E32" s="58"/>
      <c r="F32" s="58"/>
      <c r="G32" s="58"/>
      <c r="H32" s="58"/>
      <c r="I32" s="58"/>
      <c r="J32" s="58"/>
      <c r="K32" s="50">
        <v>4372</v>
      </c>
      <c r="L32" s="51">
        <v>66.399517093848843</v>
      </c>
      <c r="M32" s="51"/>
      <c r="N32" s="51">
        <v>275.35033136435675</v>
      </c>
      <c r="O32" s="50">
        <v>4713.7498484582056</v>
      </c>
      <c r="P32" s="51">
        <v>77.25</v>
      </c>
      <c r="Q32" s="51"/>
      <c r="R32" s="51">
        <v>321.40000000000003</v>
      </c>
      <c r="S32" s="50">
        <v>5112.3998484582053</v>
      </c>
      <c r="T32" s="51">
        <v>77.25</v>
      </c>
      <c r="U32" s="51"/>
      <c r="V32" s="51">
        <v>321.3</v>
      </c>
      <c r="W32" s="50">
        <v>5510.9498484582055</v>
      </c>
      <c r="X32" s="51">
        <v>77.25</v>
      </c>
      <c r="Y32" s="51"/>
      <c r="Z32" s="51">
        <v>321.3</v>
      </c>
      <c r="AA32" s="50">
        <v>5909.4998484582056</v>
      </c>
    </row>
    <row r="33" spans="1:27" ht="12.75" customHeight="1" x14ac:dyDescent="0.25">
      <c r="A33" s="49" t="s">
        <v>46</v>
      </c>
      <c r="B33" s="58"/>
      <c r="C33" s="58"/>
      <c r="D33" s="58"/>
      <c r="E33" s="58"/>
      <c r="F33" s="58"/>
      <c r="G33" s="58"/>
      <c r="H33" s="58"/>
      <c r="I33" s="58"/>
      <c r="J33" s="58"/>
      <c r="K33" s="50">
        <v>735141</v>
      </c>
      <c r="L33" s="51">
        <v>98592.903912401118</v>
      </c>
      <c r="M33" s="51">
        <v>98827.878202849184</v>
      </c>
      <c r="N33" s="51">
        <v>12339.168516856309</v>
      </c>
      <c r="O33" s="50">
        <v>747245.19422640814</v>
      </c>
      <c r="P33" s="51">
        <v>52607.520000000004</v>
      </c>
      <c r="Q33" s="51">
        <v>52913.520000000004</v>
      </c>
      <c r="R33" s="51">
        <v>11425</v>
      </c>
      <c r="S33" s="50">
        <v>758364.19422640814</v>
      </c>
      <c r="T33" s="51">
        <v>51363.520000000004</v>
      </c>
      <c r="U33" s="51">
        <v>51669.520000000004</v>
      </c>
      <c r="V33" s="51">
        <v>11220</v>
      </c>
      <c r="W33" s="50">
        <v>769278.19422640814</v>
      </c>
      <c r="X33" s="51">
        <v>50779.320000000007</v>
      </c>
      <c r="Y33" s="51">
        <v>51085.320000000007</v>
      </c>
      <c r="Z33" s="51">
        <v>11031</v>
      </c>
      <c r="AA33" s="50">
        <v>780003.19422640814</v>
      </c>
    </row>
    <row r="34" spans="1:27" ht="12.75" customHeight="1" x14ac:dyDescent="0.25">
      <c r="A34" s="49" t="s">
        <v>47</v>
      </c>
      <c r="B34" s="58"/>
      <c r="C34" s="58"/>
      <c r="D34" s="58"/>
      <c r="E34" s="58"/>
      <c r="F34" s="58"/>
      <c r="G34" s="58"/>
      <c r="H34" s="58"/>
      <c r="I34" s="58"/>
      <c r="J34" s="58"/>
      <c r="K34" s="50">
        <v>4553</v>
      </c>
      <c r="L34" s="51"/>
      <c r="M34" s="51"/>
      <c r="N34" s="51"/>
      <c r="O34" s="50">
        <v>4553</v>
      </c>
      <c r="P34" s="51"/>
      <c r="Q34" s="51"/>
      <c r="R34" s="51"/>
      <c r="S34" s="50">
        <v>4553</v>
      </c>
      <c r="T34" s="51"/>
      <c r="U34" s="51"/>
      <c r="V34" s="51"/>
      <c r="W34" s="50">
        <v>4553</v>
      </c>
      <c r="X34" s="51"/>
      <c r="Y34" s="51"/>
      <c r="Z34" s="51"/>
      <c r="AA34" s="50">
        <v>4553</v>
      </c>
    </row>
    <row r="35" spans="1:27" ht="10.5" x14ac:dyDescent="0.25">
      <c r="A35" s="3"/>
      <c r="B35" s="13"/>
      <c r="C35" s="3"/>
      <c r="D35" s="3"/>
      <c r="E35" s="13"/>
      <c r="F35" s="14"/>
      <c r="G35" s="13"/>
      <c r="H35" s="3"/>
      <c r="I35" s="3"/>
      <c r="J35" s="13"/>
      <c r="P35" s="27"/>
      <c r="Q35" s="27"/>
      <c r="R35" s="27"/>
      <c r="S35" s="14"/>
      <c r="T35" s="27"/>
      <c r="U35" s="27"/>
      <c r="V35" s="27"/>
      <c r="W35" s="14"/>
      <c r="X35" s="27"/>
      <c r="Y35" s="28"/>
      <c r="Z35" s="28"/>
      <c r="AA35" s="28"/>
    </row>
    <row r="36" spans="1:27" ht="20.5" x14ac:dyDescent="0.25">
      <c r="A36" s="36" t="s">
        <v>48</v>
      </c>
      <c r="B36" s="13"/>
      <c r="C36" s="3"/>
      <c r="D36" s="3"/>
      <c r="E36" s="13"/>
      <c r="F36" s="14"/>
      <c r="G36" s="13"/>
      <c r="H36" s="3"/>
      <c r="I36" s="3"/>
      <c r="J36" s="13"/>
      <c r="P36" s="27"/>
      <c r="Q36" s="33"/>
      <c r="R36" s="27"/>
      <c r="S36" s="14"/>
      <c r="T36" s="27"/>
      <c r="U36" s="27"/>
      <c r="V36" s="27"/>
      <c r="W36" s="14"/>
      <c r="X36" s="27"/>
      <c r="Y36" s="28"/>
      <c r="Z36" s="28"/>
      <c r="AA36" s="28"/>
    </row>
    <row r="37" spans="1:27" ht="10.5" x14ac:dyDescent="0.25">
      <c r="A37" s="3"/>
      <c r="B37" s="13"/>
      <c r="C37" s="3"/>
      <c r="D37" s="3"/>
      <c r="E37" s="13"/>
      <c r="F37" s="13"/>
      <c r="G37" s="13"/>
      <c r="H37" s="3"/>
      <c r="I37" s="3"/>
      <c r="J37" s="13"/>
      <c r="P37" s="27"/>
      <c r="Q37" s="27"/>
      <c r="R37" s="27"/>
      <c r="S37" s="14"/>
      <c r="T37" s="27"/>
      <c r="U37" s="27"/>
      <c r="V37" s="27"/>
      <c r="W37" s="14"/>
      <c r="X37" s="27"/>
      <c r="Y37" s="28"/>
      <c r="Z37" s="28"/>
      <c r="AA37" s="28"/>
    </row>
    <row r="38" spans="1:27" ht="10.5" x14ac:dyDescent="0.25">
      <c r="A38" s="3"/>
      <c r="B38" s="13"/>
      <c r="C38" s="3"/>
      <c r="D38" s="3"/>
      <c r="E38" s="13"/>
      <c r="F38" s="13"/>
      <c r="G38" s="13"/>
      <c r="H38" s="3"/>
      <c r="I38" s="3"/>
      <c r="J38" s="13"/>
      <c r="P38" s="27"/>
      <c r="Q38" s="27"/>
      <c r="R38" s="27"/>
      <c r="S38" s="14"/>
      <c r="T38" s="27"/>
      <c r="U38" s="27"/>
      <c r="V38" s="27"/>
      <c r="W38" s="14"/>
      <c r="X38" s="27"/>
      <c r="Y38" s="28"/>
      <c r="Z38" s="28"/>
      <c r="AA38" s="28"/>
    </row>
    <row r="39" spans="1:27" x14ac:dyDescent="0.2">
      <c r="P39" s="29"/>
    </row>
  </sheetData>
  <pageMargins left="0.11811023622047245" right="0.11811023622047245" top="0.15748031496062992" bottom="0" header="0.31496062992125984" footer="0.31496062992125984"/>
  <pageSetup paperSize="8" scale="66" orientation="landscape" r:id="rId1"/>
  <headerFooter>
    <oddHeader>&amp;C&amp;"Calibri"&amp;10&amp;K000000 Fluvius - Intern&amp;1#_x000D_</oddHead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AC24F-8A55-4E22-AE2C-6874F0E4D3C3}">
  <sheetPr>
    <pageSetUpPr fitToPage="1"/>
  </sheetPr>
  <dimension ref="A1:AA39"/>
  <sheetViews>
    <sheetView topLeftCell="F1" zoomScaleNormal="100" workbookViewId="0">
      <selection activeCell="L30" sqref="L30"/>
    </sheetView>
  </sheetViews>
  <sheetFormatPr defaultColWidth="9.26953125" defaultRowHeight="10" x14ac:dyDescent="0.2"/>
  <cols>
    <col min="1" max="1" width="40.26953125" style="1" customWidth="1"/>
    <col min="2" max="2" width="12.453125" style="1" customWidth="1"/>
    <col min="3" max="3" width="12.26953125" style="1" customWidth="1"/>
    <col min="4" max="4" width="11.7265625" style="1" customWidth="1"/>
    <col min="5" max="5" width="10.453125" style="1" customWidth="1"/>
    <col min="6" max="6" width="10" style="1" customWidth="1"/>
    <col min="7" max="7" width="12.453125" style="1" customWidth="1"/>
    <col min="8" max="8" width="12.26953125" style="1" customWidth="1"/>
    <col min="9" max="9" width="11.7265625" style="1" customWidth="1"/>
    <col min="10" max="10" width="10" style="1" customWidth="1"/>
    <col min="11" max="11" width="13.26953125" style="1" customWidth="1"/>
    <col min="12" max="12" width="12.26953125" style="1" customWidth="1"/>
    <col min="13" max="13" width="12" style="1" customWidth="1"/>
    <col min="14" max="14" width="10.26953125" style="1" bestFit="1" customWidth="1"/>
    <col min="15" max="15" width="11.7265625" style="1" customWidth="1"/>
    <col min="16" max="17" width="12" style="1" customWidth="1"/>
    <col min="18" max="18" width="10.26953125" style="1" bestFit="1" customWidth="1"/>
    <col min="19" max="19" width="11.26953125" style="1" customWidth="1"/>
    <col min="20" max="20" width="11.7265625" style="1" customWidth="1"/>
    <col min="21" max="21" width="12.26953125" style="1" customWidth="1"/>
    <col min="22" max="22" width="10.26953125" style="1" bestFit="1" customWidth="1"/>
    <col min="23" max="23" width="11.7265625" style="1" customWidth="1"/>
    <col min="24" max="25" width="12" style="1" customWidth="1"/>
    <col min="26" max="26" width="10.26953125" style="1" bestFit="1" customWidth="1"/>
    <col min="27" max="27" width="11.26953125" style="1" customWidth="1"/>
    <col min="28" max="16384" width="9.26953125" style="1"/>
  </cols>
  <sheetData>
    <row r="1" spans="1:27" ht="12.5" x14ac:dyDescent="0.25">
      <c r="A1" s="11" t="s">
        <v>53</v>
      </c>
      <c r="B1" s="12"/>
      <c r="C1" s="14"/>
      <c r="D1" s="13"/>
      <c r="E1" s="2"/>
      <c r="F1" s="12"/>
      <c r="G1" s="12"/>
      <c r="H1" s="14"/>
      <c r="I1" s="13"/>
      <c r="J1" s="2"/>
      <c r="K1" s="12" t="s">
        <v>1</v>
      </c>
      <c r="L1" s="13">
        <v>2025</v>
      </c>
      <c r="M1" s="28"/>
      <c r="N1" s="28"/>
      <c r="O1" s="13"/>
      <c r="P1" s="28"/>
      <c r="Q1" s="28"/>
      <c r="R1" s="28"/>
      <c r="S1" s="13"/>
      <c r="T1" s="28"/>
      <c r="U1" s="28"/>
      <c r="V1" s="28"/>
      <c r="W1" s="13"/>
      <c r="X1" s="28"/>
      <c r="Y1" s="28"/>
      <c r="Z1" s="28"/>
      <c r="AA1" s="13"/>
    </row>
    <row r="2" spans="1:27" s="31" customFormat="1" ht="31.5" customHeight="1" x14ac:dyDescent="0.25">
      <c r="A2" s="30"/>
      <c r="B2" s="38">
        <v>2023</v>
      </c>
      <c r="C2" s="38">
        <v>2023</v>
      </c>
      <c r="D2" s="38">
        <v>2023</v>
      </c>
      <c r="E2" s="38" t="s">
        <v>59</v>
      </c>
      <c r="F2" s="38" t="s">
        <v>60</v>
      </c>
      <c r="G2" s="38">
        <v>2024</v>
      </c>
      <c r="H2" s="38">
        <v>2024</v>
      </c>
      <c r="I2" s="38">
        <v>2024</v>
      </c>
      <c r="J2" s="38" t="s">
        <v>61</v>
      </c>
      <c r="K2" s="39" t="s">
        <v>62</v>
      </c>
      <c r="L2" s="38">
        <v>2025</v>
      </c>
      <c r="M2" s="38">
        <v>2025</v>
      </c>
      <c r="N2" s="38">
        <v>2025</v>
      </c>
      <c r="O2" s="40" t="s">
        <v>63</v>
      </c>
      <c r="P2" s="38">
        <v>2026</v>
      </c>
      <c r="Q2" s="38">
        <v>2026</v>
      </c>
      <c r="R2" s="41">
        <v>2026</v>
      </c>
      <c r="S2" s="40" t="s">
        <v>64</v>
      </c>
      <c r="T2" s="38">
        <v>2027</v>
      </c>
      <c r="U2" s="38">
        <v>2027</v>
      </c>
      <c r="V2" s="38">
        <v>2027</v>
      </c>
      <c r="W2" s="40" t="s">
        <v>65</v>
      </c>
      <c r="X2" s="38">
        <v>2028</v>
      </c>
      <c r="Y2" s="38">
        <v>2028</v>
      </c>
      <c r="Z2" s="38">
        <v>2028</v>
      </c>
      <c r="AA2" s="40" t="s">
        <v>66</v>
      </c>
    </row>
    <row r="3" spans="1:27" ht="10.5" x14ac:dyDescent="0.25">
      <c r="A3" s="3"/>
      <c r="B3" s="42" t="s">
        <v>2</v>
      </c>
      <c r="C3" s="42" t="s">
        <v>2</v>
      </c>
      <c r="D3" s="42" t="s">
        <v>2</v>
      </c>
      <c r="E3" s="15"/>
      <c r="F3" s="16"/>
      <c r="G3" s="42" t="s">
        <v>3</v>
      </c>
      <c r="H3" s="42" t="s">
        <v>3</v>
      </c>
      <c r="I3" s="42" t="s">
        <v>3</v>
      </c>
      <c r="J3" s="15"/>
      <c r="K3" s="16"/>
      <c r="L3" s="42" t="s">
        <v>4</v>
      </c>
      <c r="M3" s="42" t="s">
        <v>4</v>
      </c>
      <c r="N3" s="42" t="s">
        <v>4</v>
      </c>
      <c r="O3" s="16"/>
      <c r="P3" s="43" t="s">
        <v>5</v>
      </c>
      <c r="Q3" s="43" t="s">
        <v>5</v>
      </c>
      <c r="R3" s="43" t="s">
        <v>5</v>
      </c>
      <c r="S3" s="44"/>
      <c r="T3" s="43" t="s">
        <v>6</v>
      </c>
      <c r="U3" s="43" t="s">
        <v>6</v>
      </c>
      <c r="V3" s="43" t="s">
        <v>6</v>
      </c>
      <c r="W3" s="44"/>
      <c r="X3" s="43" t="s">
        <v>7</v>
      </c>
      <c r="Y3" s="43" t="s">
        <v>7</v>
      </c>
      <c r="Z3" s="43" t="s">
        <v>7</v>
      </c>
      <c r="AA3" s="44"/>
    </row>
    <row r="4" spans="1:27" ht="32" thickBot="1" x14ac:dyDescent="0.3">
      <c r="A4" s="4" t="s">
        <v>0</v>
      </c>
      <c r="B4" s="17" t="s">
        <v>8</v>
      </c>
      <c r="C4" s="18" t="s">
        <v>9</v>
      </c>
      <c r="D4" s="19" t="s">
        <v>10</v>
      </c>
      <c r="E4" s="20" t="s">
        <v>11</v>
      </c>
      <c r="F4" s="5" t="s">
        <v>12</v>
      </c>
      <c r="G4" s="17" t="s">
        <v>8</v>
      </c>
      <c r="H4" s="18" t="s">
        <v>9</v>
      </c>
      <c r="I4" s="19" t="s">
        <v>10</v>
      </c>
      <c r="J4" s="20" t="s">
        <v>13</v>
      </c>
      <c r="K4" s="5" t="s">
        <v>14</v>
      </c>
      <c r="L4" s="17" t="s">
        <v>15</v>
      </c>
      <c r="M4" s="18" t="s">
        <v>16</v>
      </c>
      <c r="N4" s="10" t="s">
        <v>17</v>
      </c>
      <c r="O4" s="5" t="s">
        <v>18</v>
      </c>
      <c r="P4" s="17" t="s">
        <v>15</v>
      </c>
      <c r="Q4" s="18" t="s">
        <v>16</v>
      </c>
      <c r="R4" s="10" t="s">
        <v>17</v>
      </c>
      <c r="S4" s="5" t="s">
        <v>19</v>
      </c>
      <c r="T4" s="17" t="s">
        <v>15</v>
      </c>
      <c r="U4" s="18" t="s">
        <v>16</v>
      </c>
      <c r="V4" s="10" t="s">
        <v>17</v>
      </c>
      <c r="W4" s="5" t="s">
        <v>20</v>
      </c>
      <c r="X4" s="17" t="s">
        <v>8</v>
      </c>
      <c r="Y4" s="18" t="s">
        <v>9</v>
      </c>
      <c r="Z4" s="10" t="s">
        <v>17</v>
      </c>
      <c r="AA4" s="5" t="s">
        <v>21</v>
      </c>
    </row>
    <row r="5" spans="1:27" ht="12.75" customHeight="1" x14ac:dyDescent="0.25">
      <c r="A5" s="6"/>
      <c r="B5" s="58"/>
      <c r="C5" s="58"/>
      <c r="D5" s="58"/>
      <c r="E5" s="58"/>
      <c r="F5" s="58"/>
      <c r="G5" s="58"/>
      <c r="H5" s="58"/>
      <c r="I5" s="58"/>
      <c r="J5" s="58"/>
      <c r="K5" s="7"/>
      <c r="L5" s="21"/>
      <c r="M5" s="22"/>
      <c r="N5" s="22"/>
      <c r="O5" s="7"/>
      <c r="P5" s="23"/>
      <c r="Q5" s="23"/>
      <c r="R5" s="23"/>
      <c r="S5" s="24"/>
      <c r="T5" s="23"/>
      <c r="U5" s="23"/>
      <c r="V5" s="23"/>
      <c r="W5" s="24"/>
      <c r="X5" s="23"/>
      <c r="Y5" s="23"/>
      <c r="Z5" s="23"/>
      <c r="AA5" s="24"/>
    </row>
    <row r="6" spans="1:27" ht="12.75" customHeight="1" x14ac:dyDescent="0.25">
      <c r="A6" s="45" t="s">
        <v>22</v>
      </c>
      <c r="B6" s="58"/>
      <c r="C6" s="58"/>
      <c r="D6" s="58"/>
      <c r="E6" s="58"/>
      <c r="F6" s="58"/>
      <c r="G6" s="58"/>
      <c r="H6" s="58"/>
      <c r="I6" s="58"/>
      <c r="J6" s="58"/>
      <c r="K6" s="26"/>
      <c r="L6" s="48"/>
      <c r="M6" s="48"/>
      <c r="N6" s="48"/>
      <c r="O6" s="47"/>
      <c r="P6" s="48"/>
      <c r="Q6" s="48"/>
      <c r="R6" s="48"/>
      <c r="S6" s="46"/>
      <c r="T6" s="48"/>
      <c r="U6" s="48"/>
      <c r="V6" s="48"/>
      <c r="W6" s="46"/>
      <c r="X6" s="48"/>
      <c r="Y6" s="48"/>
      <c r="Z6" s="48"/>
      <c r="AA6" s="46"/>
    </row>
    <row r="7" spans="1:27" ht="12.75" customHeight="1" x14ac:dyDescent="0.25">
      <c r="A7" s="49" t="s">
        <v>23</v>
      </c>
      <c r="B7" s="58"/>
      <c r="C7" s="58"/>
      <c r="D7" s="58"/>
      <c r="E7" s="58"/>
      <c r="F7" s="58"/>
      <c r="G7" s="58"/>
      <c r="H7" s="58"/>
      <c r="I7" s="58"/>
      <c r="J7" s="58"/>
      <c r="K7" s="25">
        <v>0</v>
      </c>
      <c r="L7" s="51">
        <v>0</v>
      </c>
      <c r="M7" s="8">
        <v>0</v>
      </c>
      <c r="N7" s="51">
        <v>0</v>
      </c>
      <c r="O7" s="50">
        <v>0</v>
      </c>
      <c r="P7" s="51">
        <v>0</v>
      </c>
      <c r="Q7" s="51">
        <v>0</v>
      </c>
      <c r="R7" s="51">
        <v>0</v>
      </c>
      <c r="S7" s="50">
        <v>0</v>
      </c>
      <c r="T7" s="51">
        <v>0</v>
      </c>
      <c r="U7" s="8">
        <v>0</v>
      </c>
      <c r="V7" s="51">
        <v>0</v>
      </c>
      <c r="W7" s="50">
        <v>0</v>
      </c>
      <c r="X7" s="51">
        <v>0</v>
      </c>
      <c r="Y7" s="8">
        <v>0</v>
      </c>
      <c r="Z7" s="51">
        <v>0</v>
      </c>
      <c r="AA7" s="50">
        <v>0</v>
      </c>
    </row>
    <row r="8" spans="1:27" ht="12.75" customHeight="1" x14ac:dyDescent="0.25">
      <c r="A8" s="49" t="s">
        <v>24</v>
      </c>
      <c r="B8" s="58"/>
      <c r="C8" s="58"/>
      <c r="D8" s="58"/>
      <c r="E8" s="58"/>
      <c r="F8" s="58"/>
      <c r="G8" s="58"/>
      <c r="H8" s="58"/>
      <c r="I8" s="58"/>
      <c r="J8" s="58"/>
      <c r="K8" s="25"/>
      <c r="L8" s="51"/>
      <c r="M8" s="8"/>
      <c r="N8" s="51"/>
      <c r="O8" s="50">
        <v>0</v>
      </c>
      <c r="P8" s="51"/>
      <c r="Q8" s="51"/>
      <c r="R8" s="51"/>
      <c r="S8" s="50">
        <v>0</v>
      </c>
      <c r="T8" s="51"/>
      <c r="U8" s="8"/>
      <c r="V8" s="51"/>
      <c r="W8" s="50">
        <v>0</v>
      </c>
      <c r="X8" s="51"/>
      <c r="Y8" s="8"/>
      <c r="Z8" s="51"/>
      <c r="AA8" s="50">
        <v>0</v>
      </c>
    </row>
    <row r="9" spans="1:27" ht="12.75" customHeight="1" x14ac:dyDescent="0.25">
      <c r="A9" s="49" t="s">
        <v>25</v>
      </c>
      <c r="B9" s="58"/>
      <c r="C9" s="58"/>
      <c r="D9" s="58"/>
      <c r="E9" s="58"/>
      <c r="F9" s="58"/>
      <c r="G9" s="58"/>
      <c r="H9" s="58"/>
      <c r="I9" s="58"/>
      <c r="J9" s="58"/>
      <c r="K9" s="25">
        <v>4496657.703999999</v>
      </c>
      <c r="L9" s="51">
        <v>37973.114804752884</v>
      </c>
      <c r="M9" s="51">
        <v>37973.114804752884</v>
      </c>
      <c r="N9" s="9">
        <v>70776.689752307575</v>
      </c>
      <c r="O9" s="50">
        <v>4567434.3937523067</v>
      </c>
      <c r="P9" s="51">
        <v>38784</v>
      </c>
      <c r="Q9" s="51">
        <v>38784</v>
      </c>
      <c r="R9" s="9">
        <v>83491</v>
      </c>
      <c r="S9" s="50">
        <v>4650925.3937523067</v>
      </c>
      <c r="T9" s="51">
        <v>47312</v>
      </c>
      <c r="U9" s="51">
        <v>47312</v>
      </c>
      <c r="V9" s="9">
        <v>82559</v>
      </c>
      <c r="W9" s="50">
        <v>4733484.3937523067</v>
      </c>
      <c r="X9" s="51">
        <v>56137</v>
      </c>
      <c r="Y9" s="51">
        <v>56137</v>
      </c>
      <c r="Z9" s="9">
        <v>87734</v>
      </c>
      <c r="AA9" s="50">
        <v>4821218.3937523067</v>
      </c>
    </row>
    <row r="10" spans="1:27" s="35" customFormat="1" ht="12.75" customHeight="1" x14ac:dyDescent="0.25">
      <c r="A10" s="52" t="s">
        <v>26</v>
      </c>
      <c r="B10" s="58"/>
      <c r="C10" s="58"/>
      <c r="D10" s="58"/>
      <c r="E10" s="58"/>
      <c r="F10" s="58"/>
      <c r="G10" s="58"/>
      <c r="H10" s="58"/>
      <c r="I10" s="58"/>
      <c r="J10" s="58"/>
      <c r="K10" s="25">
        <v>4496657.703999999</v>
      </c>
      <c r="L10" s="53">
        <v>37973.114804752884</v>
      </c>
      <c r="M10" s="53">
        <v>37973.114804752884</v>
      </c>
      <c r="N10" s="34">
        <v>70776.689752307575</v>
      </c>
      <c r="O10" s="50">
        <v>4567434.3937523067</v>
      </c>
      <c r="P10" s="53">
        <v>38784</v>
      </c>
      <c r="Q10" s="53">
        <v>38784</v>
      </c>
      <c r="R10" s="34">
        <v>83491</v>
      </c>
      <c r="S10" s="50">
        <v>4650925.3937523067</v>
      </c>
      <c r="T10" s="53">
        <v>47312</v>
      </c>
      <c r="U10" s="53">
        <v>47312</v>
      </c>
      <c r="V10" s="34">
        <v>82559</v>
      </c>
      <c r="W10" s="50">
        <v>4733484.3937523067</v>
      </c>
      <c r="X10" s="53">
        <v>56137</v>
      </c>
      <c r="Y10" s="53">
        <v>56137</v>
      </c>
      <c r="Z10" s="34">
        <v>87734</v>
      </c>
      <c r="AA10" s="50">
        <v>4821218.3937523067</v>
      </c>
    </row>
    <row r="11" spans="1:27" ht="12.75" customHeight="1" x14ac:dyDescent="0.25">
      <c r="A11" s="45" t="s">
        <v>27</v>
      </c>
      <c r="B11" s="58"/>
      <c r="C11" s="58"/>
      <c r="D11" s="58"/>
      <c r="E11" s="58"/>
      <c r="F11" s="58"/>
      <c r="G11" s="58"/>
      <c r="H11" s="58"/>
      <c r="I11" s="58"/>
      <c r="J11" s="58"/>
      <c r="K11" s="47"/>
      <c r="L11" s="54"/>
      <c r="M11" s="54"/>
      <c r="N11" s="54"/>
      <c r="O11" s="47"/>
      <c r="P11" s="54"/>
      <c r="Q11" s="54"/>
      <c r="R11" s="54"/>
      <c r="S11" s="47"/>
      <c r="T11" s="54"/>
      <c r="U11" s="54"/>
      <c r="V11" s="54"/>
      <c r="W11" s="47"/>
      <c r="X11" s="54"/>
      <c r="Y11" s="54"/>
      <c r="Z11" s="54"/>
      <c r="AA11" s="47"/>
    </row>
    <row r="12" spans="1:27" ht="12.65" customHeight="1" x14ac:dyDescent="0.25">
      <c r="A12" s="49" t="s">
        <v>23</v>
      </c>
      <c r="B12" s="58"/>
      <c r="C12" s="58"/>
      <c r="D12" s="58"/>
      <c r="E12" s="58"/>
      <c r="F12" s="58"/>
      <c r="G12" s="58"/>
      <c r="H12" s="58"/>
      <c r="I12" s="58"/>
      <c r="J12" s="58"/>
      <c r="K12" s="50">
        <v>124.82</v>
      </c>
      <c r="L12" s="51">
        <v>0</v>
      </c>
      <c r="M12" s="51">
        <v>0</v>
      </c>
      <c r="N12" s="51">
        <v>0</v>
      </c>
      <c r="O12" s="50">
        <v>124.82</v>
      </c>
      <c r="P12" s="51">
        <v>0</v>
      </c>
      <c r="Q12" s="51">
        <v>0</v>
      </c>
      <c r="R12" s="51">
        <v>0</v>
      </c>
      <c r="S12" s="50">
        <v>124.82</v>
      </c>
      <c r="T12" s="51">
        <v>0</v>
      </c>
      <c r="U12" s="51">
        <v>0</v>
      </c>
      <c r="V12" s="51">
        <v>0</v>
      </c>
      <c r="W12" s="50">
        <v>124.82</v>
      </c>
      <c r="X12" s="51">
        <v>0</v>
      </c>
      <c r="Y12" s="51">
        <v>0</v>
      </c>
      <c r="Z12" s="51">
        <v>0</v>
      </c>
      <c r="AA12" s="50">
        <v>124.82</v>
      </c>
    </row>
    <row r="13" spans="1:27" ht="12.75" customHeight="1" x14ac:dyDescent="0.25">
      <c r="A13" s="49" t="s">
        <v>24</v>
      </c>
      <c r="B13" s="58"/>
      <c r="C13" s="58"/>
      <c r="D13" s="58"/>
      <c r="E13" s="58"/>
      <c r="F13" s="58"/>
      <c r="G13" s="58"/>
      <c r="H13" s="58"/>
      <c r="I13" s="58"/>
      <c r="J13" s="58"/>
      <c r="K13" s="50">
        <v>1751179.148</v>
      </c>
      <c r="L13" s="51">
        <v>382.67739845357323</v>
      </c>
      <c r="M13" s="51">
        <v>11898.905983350327</v>
      </c>
      <c r="N13" s="51">
        <v>36584.944336268018</v>
      </c>
      <c r="O13" s="50">
        <v>1776247.8637513714</v>
      </c>
      <c r="P13" s="51">
        <v>383</v>
      </c>
      <c r="Q13" s="51">
        <v>10097</v>
      </c>
      <c r="R13" s="51">
        <v>13668</v>
      </c>
      <c r="S13" s="50">
        <v>1780201.8637513714</v>
      </c>
      <c r="T13" s="51">
        <v>383</v>
      </c>
      <c r="U13" s="51">
        <v>10097</v>
      </c>
      <c r="V13" s="51">
        <v>13668</v>
      </c>
      <c r="W13" s="50">
        <v>1784155.8637513714</v>
      </c>
      <c r="X13" s="51">
        <v>383</v>
      </c>
      <c r="Y13" s="51">
        <v>10097</v>
      </c>
      <c r="Z13" s="51">
        <v>13668</v>
      </c>
      <c r="AA13" s="50">
        <v>1788109.8637513714</v>
      </c>
    </row>
    <row r="14" spans="1:27" ht="12.75" customHeight="1" x14ac:dyDescent="0.25">
      <c r="A14" s="49" t="s">
        <v>25</v>
      </c>
      <c r="B14" s="58"/>
      <c r="C14" s="58"/>
      <c r="D14" s="58"/>
      <c r="E14" s="58"/>
      <c r="F14" s="58"/>
      <c r="G14" s="58"/>
      <c r="H14" s="58"/>
      <c r="I14" s="58"/>
      <c r="J14" s="58"/>
      <c r="K14" s="50">
        <v>6136189.6309999991</v>
      </c>
      <c r="L14" s="51">
        <v>38419.406042495451</v>
      </c>
      <c r="M14" s="51">
        <v>26903.1774575987</v>
      </c>
      <c r="N14" s="51">
        <v>183995.67224909813</v>
      </c>
      <c r="O14" s="50">
        <v>6331701.5318339942</v>
      </c>
      <c r="P14" s="51">
        <v>39651</v>
      </c>
      <c r="Q14" s="51">
        <v>29937</v>
      </c>
      <c r="R14" s="51">
        <v>156400</v>
      </c>
      <c r="S14" s="50">
        <v>6497815.5318339942</v>
      </c>
      <c r="T14" s="51">
        <v>39651</v>
      </c>
      <c r="U14" s="51">
        <v>29937</v>
      </c>
      <c r="V14" s="51">
        <v>156277</v>
      </c>
      <c r="W14" s="50">
        <v>6663806.5318339942</v>
      </c>
      <c r="X14" s="51">
        <v>39651</v>
      </c>
      <c r="Y14" s="51">
        <v>29937</v>
      </c>
      <c r="Z14" s="51">
        <v>155307</v>
      </c>
      <c r="AA14" s="50">
        <v>6828827.5318339942</v>
      </c>
    </row>
    <row r="15" spans="1:27" ht="12.75" customHeight="1" x14ac:dyDescent="0.25">
      <c r="A15" s="49" t="s">
        <v>28</v>
      </c>
      <c r="B15" s="58"/>
      <c r="C15" s="58"/>
      <c r="D15" s="58"/>
      <c r="E15" s="58"/>
      <c r="F15" s="58"/>
      <c r="G15" s="58"/>
      <c r="H15" s="58"/>
      <c r="I15" s="58"/>
      <c r="J15" s="58"/>
      <c r="K15" s="50">
        <v>6070.4611131208194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</row>
    <row r="16" spans="1:27" ht="12.75" customHeight="1" x14ac:dyDescent="0.25">
      <c r="A16" s="49" t="s">
        <v>29</v>
      </c>
      <c r="B16" s="58"/>
      <c r="C16" s="58"/>
      <c r="D16" s="58"/>
      <c r="E16" s="58"/>
      <c r="F16" s="58"/>
      <c r="G16" s="58"/>
      <c r="H16" s="58"/>
      <c r="I16" s="58"/>
      <c r="J16" s="58"/>
      <c r="K16" s="50">
        <v>65632.05088687918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</row>
    <row r="17" spans="1:27" ht="12.75" customHeight="1" x14ac:dyDescent="0.25">
      <c r="A17" s="49" t="s">
        <v>30</v>
      </c>
      <c r="B17" s="58"/>
      <c r="C17" s="58"/>
      <c r="D17" s="58"/>
      <c r="E17" s="58"/>
      <c r="F17" s="58"/>
      <c r="G17" s="58"/>
      <c r="H17" s="58"/>
      <c r="I17" s="58"/>
      <c r="J17" s="58"/>
      <c r="K17" s="50">
        <v>7815791.0870000003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</row>
    <row r="18" spans="1:27" s="35" customFormat="1" ht="12.75" customHeight="1" x14ac:dyDescent="0.25">
      <c r="A18" s="52" t="s">
        <v>31</v>
      </c>
      <c r="B18" s="58"/>
      <c r="C18" s="58"/>
      <c r="D18" s="58"/>
      <c r="E18" s="58"/>
      <c r="F18" s="58"/>
      <c r="G18" s="58"/>
      <c r="H18" s="58"/>
      <c r="I18" s="58"/>
      <c r="J18" s="58"/>
      <c r="K18" s="50">
        <v>7887493.5989999995</v>
      </c>
      <c r="L18" s="53">
        <v>38802.083440949027</v>
      </c>
      <c r="M18" s="53">
        <v>38802.083440949027</v>
      </c>
      <c r="N18" s="53">
        <v>220580.61658536614</v>
      </c>
      <c r="O18" s="50">
        <v>8108074.2155853659</v>
      </c>
      <c r="P18" s="53">
        <v>40034</v>
      </c>
      <c r="Q18" s="53">
        <v>40034</v>
      </c>
      <c r="R18" s="53">
        <v>170068</v>
      </c>
      <c r="S18" s="50">
        <v>8278142.2155853659</v>
      </c>
      <c r="T18" s="53">
        <v>40034</v>
      </c>
      <c r="U18" s="53">
        <v>40034</v>
      </c>
      <c r="V18" s="53">
        <v>169945</v>
      </c>
      <c r="W18" s="50">
        <v>8448087.2155853659</v>
      </c>
      <c r="X18" s="53">
        <v>40034</v>
      </c>
      <c r="Y18" s="53">
        <v>40034</v>
      </c>
      <c r="Z18" s="53">
        <v>168975</v>
      </c>
      <c r="AA18" s="50">
        <v>8617062.2155853659</v>
      </c>
    </row>
    <row r="19" spans="1:27" ht="12.75" customHeight="1" x14ac:dyDescent="0.25">
      <c r="A19" s="45" t="s">
        <v>32</v>
      </c>
      <c r="B19" s="58"/>
      <c r="C19" s="58"/>
      <c r="D19" s="58"/>
      <c r="E19" s="58"/>
      <c r="F19" s="58"/>
      <c r="G19" s="58"/>
      <c r="H19" s="58"/>
      <c r="I19" s="58"/>
      <c r="J19" s="58"/>
      <c r="K19" s="47"/>
      <c r="L19" s="54"/>
      <c r="M19" s="54"/>
      <c r="N19" s="54"/>
      <c r="O19" s="47"/>
      <c r="P19" s="54"/>
      <c r="Q19" s="54"/>
      <c r="R19" s="54"/>
      <c r="S19" s="47"/>
      <c r="T19" s="54"/>
      <c r="U19" s="54"/>
      <c r="V19" s="54"/>
      <c r="W19" s="47"/>
      <c r="X19" s="54"/>
      <c r="Y19" s="54"/>
      <c r="Z19" s="54"/>
      <c r="AA19" s="47"/>
    </row>
    <row r="20" spans="1:27" ht="12.75" customHeight="1" x14ac:dyDescent="0.25">
      <c r="A20" s="49" t="s">
        <v>33</v>
      </c>
      <c r="B20" s="58"/>
      <c r="C20" s="58"/>
      <c r="D20" s="58"/>
      <c r="E20" s="58"/>
      <c r="F20" s="58"/>
      <c r="G20" s="58"/>
      <c r="H20" s="58"/>
      <c r="I20" s="58"/>
      <c r="J20" s="58"/>
      <c r="K20" s="50">
        <v>19</v>
      </c>
      <c r="L20" s="55">
        <v>0</v>
      </c>
      <c r="M20" s="55">
        <v>0</v>
      </c>
      <c r="N20" s="55">
        <v>1</v>
      </c>
      <c r="O20" s="50">
        <v>20</v>
      </c>
      <c r="P20" s="55">
        <v>1</v>
      </c>
      <c r="Q20" s="55">
        <v>1</v>
      </c>
      <c r="R20" s="55">
        <v>1</v>
      </c>
      <c r="S20" s="50">
        <v>21</v>
      </c>
      <c r="T20" s="55">
        <v>0</v>
      </c>
      <c r="U20" s="55">
        <v>0</v>
      </c>
      <c r="V20" s="55">
        <v>0</v>
      </c>
      <c r="W20" s="50">
        <v>21</v>
      </c>
      <c r="X20" s="55">
        <v>1</v>
      </c>
      <c r="Y20" s="55">
        <v>1</v>
      </c>
      <c r="Z20" s="55">
        <v>0</v>
      </c>
      <c r="AA20" s="50">
        <v>21</v>
      </c>
    </row>
    <row r="21" spans="1:27" ht="12.75" customHeight="1" x14ac:dyDescent="0.25">
      <c r="A21" s="49" t="s">
        <v>34</v>
      </c>
      <c r="B21" s="58"/>
      <c r="C21" s="58"/>
      <c r="D21" s="58"/>
      <c r="E21" s="58"/>
      <c r="F21" s="58"/>
      <c r="G21" s="58"/>
      <c r="H21" s="58"/>
      <c r="I21" s="58"/>
      <c r="J21" s="58"/>
      <c r="K21" s="50">
        <v>76</v>
      </c>
      <c r="L21" s="55">
        <v>1</v>
      </c>
      <c r="M21" s="55">
        <v>1</v>
      </c>
      <c r="N21" s="55">
        <v>0</v>
      </c>
      <c r="O21" s="50">
        <v>76</v>
      </c>
      <c r="P21" s="55">
        <v>1</v>
      </c>
      <c r="Q21" s="55">
        <v>1</v>
      </c>
      <c r="R21" s="55">
        <v>0</v>
      </c>
      <c r="S21" s="50">
        <v>76</v>
      </c>
      <c r="T21" s="55">
        <v>2</v>
      </c>
      <c r="U21" s="55">
        <v>2</v>
      </c>
      <c r="V21" s="55">
        <v>0</v>
      </c>
      <c r="W21" s="50">
        <v>76</v>
      </c>
      <c r="X21" s="55">
        <v>1</v>
      </c>
      <c r="Y21" s="55">
        <v>1</v>
      </c>
      <c r="Z21" s="55">
        <v>0</v>
      </c>
      <c r="AA21" s="50">
        <v>76</v>
      </c>
    </row>
    <row r="22" spans="1:27" ht="12.75" customHeight="1" x14ac:dyDescent="0.25">
      <c r="A22" s="45" t="s">
        <v>35</v>
      </c>
      <c r="B22" s="58"/>
      <c r="C22" s="58"/>
      <c r="D22" s="58"/>
      <c r="E22" s="58"/>
      <c r="F22" s="58"/>
      <c r="G22" s="58"/>
      <c r="H22" s="58"/>
      <c r="I22" s="58"/>
      <c r="J22" s="58"/>
      <c r="K22" s="47"/>
      <c r="L22" s="54"/>
      <c r="M22" s="54"/>
      <c r="N22" s="54"/>
      <c r="O22" s="47"/>
      <c r="P22" s="54"/>
      <c r="Q22" s="54"/>
      <c r="R22" s="54"/>
      <c r="S22" s="47"/>
      <c r="T22" s="54"/>
      <c r="U22" s="54"/>
      <c r="V22" s="54"/>
      <c r="W22" s="47"/>
      <c r="X22" s="54"/>
      <c r="Y22" s="54"/>
      <c r="Z22" s="54"/>
      <c r="AA22" s="47"/>
    </row>
    <row r="23" spans="1:27" ht="12.75" customHeight="1" x14ac:dyDescent="0.25">
      <c r="A23" s="49" t="s">
        <v>36</v>
      </c>
      <c r="B23" s="58"/>
      <c r="C23" s="58"/>
      <c r="D23" s="58"/>
      <c r="E23" s="58"/>
      <c r="F23" s="58"/>
      <c r="G23" s="58"/>
      <c r="H23" s="58"/>
      <c r="I23" s="58"/>
      <c r="J23" s="58"/>
      <c r="K23" s="50">
        <v>1882</v>
      </c>
      <c r="L23" s="56" t="s">
        <v>58</v>
      </c>
      <c r="M23" s="56" t="s">
        <v>58</v>
      </c>
      <c r="N23" s="56">
        <v>101.58593054888419</v>
      </c>
      <c r="O23" s="50">
        <v>1983.5859305488841</v>
      </c>
      <c r="P23" s="56" t="s">
        <v>58</v>
      </c>
      <c r="Q23" s="56" t="s">
        <v>58</v>
      </c>
      <c r="R23" s="51">
        <v>85.9</v>
      </c>
      <c r="S23" s="50">
        <v>2069.485930548884</v>
      </c>
      <c r="T23" s="56" t="s">
        <v>58</v>
      </c>
      <c r="U23" s="56" t="s">
        <v>58</v>
      </c>
      <c r="V23" s="51">
        <v>85.9</v>
      </c>
      <c r="W23" s="50">
        <v>2155.3859305488841</v>
      </c>
      <c r="X23" s="56" t="s">
        <v>58</v>
      </c>
      <c r="Y23" s="56" t="s">
        <v>58</v>
      </c>
      <c r="Z23" s="51">
        <v>85.9</v>
      </c>
      <c r="AA23" s="50">
        <v>2241.2859305488842</v>
      </c>
    </row>
    <row r="24" spans="1:27" ht="12.75" customHeight="1" x14ac:dyDescent="0.25">
      <c r="A24" s="49" t="s">
        <v>37</v>
      </c>
      <c r="B24" s="58"/>
      <c r="C24" s="58"/>
      <c r="D24" s="58"/>
      <c r="E24" s="58"/>
      <c r="F24" s="58"/>
      <c r="G24" s="58"/>
      <c r="H24" s="58"/>
      <c r="I24" s="58"/>
      <c r="J24" s="58"/>
      <c r="K24" s="50">
        <v>3233</v>
      </c>
      <c r="L24" s="51">
        <v>54</v>
      </c>
      <c r="M24" s="51">
        <v>54</v>
      </c>
      <c r="N24" s="51">
        <v>51</v>
      </c>
      <c r="O24" s="50">
        <v>3284</v>
      </c>
      <c r="P24" s="51">
        <v>47</v>
      </c>
      <c r="Q24" s="51">
        <v>47</v>
      </c>
      <c r="R24" s="51">
        <v>68</v>
      </c>
      <c r="S24" s="50">
        <v>3352</v>
      </c>
      <c r="T24" s="51">
        <v>49</v>
      </c>
      <c r="U24" s="51">
        <v>49</v>
      </c>
      <c r="V24" s="51">
        <v>68</v>
      </c>
      <c r="W24" s="50">
        <v>3420</v>
      </c>
      <c r="X24" s="51">
        <v>61</v>
      </c>
      <c r="Y24" s="51">
        <v>61</v>
      </c>
      <c r="Z24" s="51">
        <v>68</v>
      </c>
      <c r="AA24" s="50">
        <v>3488</v>
      </c>
    </row>
    <row r="25" spans="1:27" ht="12.75" customHeight="1" x14ac:dyDescent="0.25">
      <c r="A25" s="49" t="s">
        <v>38</v>
      </c>
      <c r="B25" s="58"/>
      <c r="C25" s="58"/>
      <c r="D25" s="58"/>
      <c r="E25" s="58"/>
      <c r="F25" s="58"/>
      <c r="G25" s="58"/>
      <c r="H25" s="58"/>
      <c r="I25" s="58"/>
      <c r="J25" s="58"/>
      <c r="K25" s="50">
        <v>3249</v>
      </c>
      <c r="L25" s="51">
        <v>39.328325594099979</v>
      </c>
      <c r="M25" s="51">
        <v>39.328325594099979</v>
      </c>
      <c r="N25" s="51">
        <v>169.51793390559104</v>
      </c>
      <c r="O25" s="50">
        <v>3418.5179339055912</v>
      </c>
      <c r="P25" s="51">
        <v>171</v>
      </c>
      <c r="Q25" s="51">
        <v>171</v>
      </c>
      <c r="R25" s="51">
        <v>75</v>
      </c>
      <c r="S25" s="50">
        <v>3493.5179339055912</v>
      </c>
      <c r="T25" s="51">
        <v>175</v>
      </c>
      <c r="U25" s="51">
        <v>175</v>
      </c>
      <c r="V25" s="51">
        <v>75</v>
      </c>
      <c r="W25" s="50">
        <v>3568.5179339055912</v>
      </c>
      <c r="X25" s="51">
        <v>184</v>
      </c>
      <c r="Y25" s="51">
        <v>184</v>
      </c>
      <c r="Z25" s="51">
        <v>75</v>
      </c>
      <c r="AA25" s="50">
        <v>3643.5179339055912</v>
      </c>
    </row>
    <row r="26" spans="1:27" ht="12.75" customHeight="1" x14ac:dyDescent="0.25">
      <c r="A26" s="49" t="s">
        <v>39</v>
      </c>
      <c r="B26" s="58"/>
      <c r="C26" s="58"/>
      <c r="D26" s="58"/>
      <c r="E26" s="58"/>
      <c r="F26" s="58"/>
      <c r="G26" s="58"/>
      <c r="H26" s="58"/>
      <c r="I26" s="58"/>
      <c r="J26" s="58"/>
      <c r="K26" s="50">
        <v>1949</v>
      </c>
      <c r="L26" s="54"/>
      <c r="M26" s="54"/>
      <c r="N26" s="54"/>
      <c r="O26" s="47"/>
      <c r="P26" s="54"/>
      <c r="Q26" s="54"/>
      <c r="R26" s="54"/>
      <c r="S26" s="47"/>
      <c r="T26" s="54"/>
      <c r="U26" s="54"/>
      <c r="V26" s="54"/>
      <c r="W26" s="47"/>
      <c r="X26" s="54"/>
      <c r="Y26" s="54"/>
      <c r="Z26" s="54"/>
      <c r="AA26" s="47"/>
    </row>
    <row r="27" spans="1:27" ht="12.75" customHeight="1" x14ac:dyDescent="0.25">
      <c r="A27" s="45" t="s">
        <v>40</v>
      </c>
      <c r="B27" s="58"/>
      <c r="C27" s="58"/>
      <c r="D27" s="58"/>
      <c r="E27" s="58"/>
      <c r="F27" s="58"/>
      <c r="G27" s="58"/>
      <c r="H27" s="58"/>
      <c r="I27" s="58"/>
      <c r="J27" s="58"/>
      <c r="K27" s="47"/>
      <c r="L27" s="54"/>
      <c r="M27" s="54"/>
      <c r="N27" s="54"/>
      <c r="O27" s="47"/>
      <c r="P27" s="54"/>
      <c r="Q27" s="54"/>
      <c r="R27" s="54"/>
      <c r="S27" s="47"/>
      <c r="T27" s="54"/>
      <c r="U27" s="54"/>
      <c r="V27" s="54"/>
      <c r="W27" s="47"/>
      <c r="X27" s="54"/>
      <c r="Y27" s="54"/>
      <c r="Z27" s="54"/>
      <c r="AA27" s="47"/>
    </row>
    <row r="28" spans="1:27" ht="12.75" customHeight="1" x14ac:dyDescent="0.25">
      <c r="A28" s="49" t="s">
        <v>41</v>
      </c>
      <c r="B28" s="58"/>
      <c r="C28" s="58"/>
      <c r="D28" s="58"/>
      <c r="E28" s="58"/>
      <c r="F28" s="58"/>
      <c r="G28" s="58"/>
      <c r="H28" s="58"/>
      <c r="I28" s="58"/>
      <c r="J28" s="58"/>
      <c r="K28" s="50">
        <v>1909</v>
      </c>
      <c r="L28" s="51">
        <v>26.35788846215663</v>
      </c>
      <c r="M28" s="51"/>
      <c r="N28" s="51">
        <v>65.7587416248126</v>
      </c>
      <c r="O28" s="50">
        <v>2001.1166300869691</v>
      </c>
      <c r="P28" s="51">
        <v>18.3</v>
      </c>
      <c r="Q28" s="51"/>
      <c r="R28" s="51">
        <v>58.5</v>
      </c>
      <c r="S28" s="50">
        <v>2077.9166300869692</v>
      </c>
      <c r="T28" s="51">
        <v>18.3</v>
      </c>
      <c r="U28" s="51"/>
      <c r="V28" s="51">
        <v>58.5</v>
      </c>
      <c r="W28" s="50">
        <v>2154.7166300869694</v>
      </c>
      <c r="X28" s="51">
        <v>18.3</v>
      </c>
      <c r="Y28" s="51"/>
      <c r="Z28" s="51">
        <v>58.5</v>
      </c>
      <c r="AA28" s="50">
        <v>2231.5166300869696</v>
      </c>
    </row>
    <row r="29" spans="1:27" ht="12.75" customHeight="1" x14ac:dyDescent="0.25">
      <c r="A29" s="57" t="s">
        <v>42</v>
      </c>
      <c r="B29" s="58"/>
      <c r="C29" s="58"/>
      <c r="D29" s="58"/>
      <c r="E29" s="58"/>
      <c r="F29" s="58"/>
      <c r="G29" s="58"/>
      <c r="H29" s="58"/>
      <c r="I29" s="58"/>
      <c r="J29" s="58"/>
      <c r="K29" s="50">
        <v>254569</v>
      </c>
      <c r="L29" s="51">
        <v>2741.0632882272403</v>
      </c>
      <c r="M29" s="51">
        <v>3470.57288753987</v>
      </c>
      <c r="N29" s="51">
        <v>4783.8609583260613</v>
      </c>
      <c r="O29" s="50">
        <v>258623.35135901344</v>
      </c>
      <c r="P29" s="51">
        <v>2315.6</v>
      </c>
      <c r="Q29" s="51">
        <v>3051.6</v>
      </c>
      <c r="R29" s="51">
        <v>2876</v>
      </c>
      <c r="S29" s="50">
        <v>260763.35135901344</v>
      </c>
      <c r="T29" s="51">
        <v>2274.6</v>
      </c>
      <c r="U29" s="51">
        <v>3010.6</v>
      </c>
      <c r="V29" s="51">
        <v>2876</v>
      </c>
      <c r="W29" s="50">
        <v>262903.35135901347</v>
      </c>
      <c r="X29" s="51">
        <v>2912.6</v>
      </c>
      <c r="Y29" s="51">
        <v>3648.6</v>
      </c>
      <c r="Z29" s="51">
        <v>2876</v>
      </c>
      <c r="AA29" s="50">
        <v>265043.35135901347</v>
      </c>
    </row>
    <row r="30" spans="1:27" ht="12.75" customHeight="1" x14ac:dyDescent="0.25">
      <c r="A30" s="49" t="s">
        <v>43</v>
      </c>
      <c r="B30" s="58"/>
      <c r="C30" s="58"/>
      <c r="D30" s="58"/>
      <c r="E30" s="58"/>
      <c r="F30" s="58"/>
      <c r="G30" s="58"/>
      <c r="H30" s="58"/>
      <c r="I30" s="58"/>
      <c r="J30" s="58"/>
      <c r="K30" s="50">
        <v>2921</v>
      </c>
      <c r="L30" s="51">
        <v>7.4481919929601155</v>
      </c>
      <c r="M30" s="56"/>
      <c r="N30" s="51">
        <v>35.827188924071585</v>
      </c>
      <c r="O30" s="50">
        <v>2964.2753809170313</v>
      </c>
      <c r="P30" s="56">
        <v>10</v>
      </c>
      <c r="Q30" s="56"/>
      <c r="R30" s="51">
        <v>27.4</v>
      </c>
      <c r="S30" s="50">
        <v>3001.6753809170314</v>
      </c>
      <c r="T30" s="56">
        <v>10</v>
      </c>
      <c r="U30" s="56"/>
      <c r="V30" s="51">
        <v>27.4</v>
      </c>
      <c r="W30" s="50">
        <v>3039.0753809170315</v>
      </c>
      <c r="X30" s="56">
        <v>10</v>
      </c>
      <c r="Y30" s="56"/>
      <c r="Z30" s="51">
        <v>27.4</v>
      </c>
      <c r="AA30" s="50">
        <v>3076.4753809170315</v>
      </c>
    </row>
    <row r="31" spans="1:27" ht="12.75" customHeight="1" x14ac:dyDescent="0.25">
      <c r="A31" s="45" t="s">
        <v>44</v>
      </c>
      <c r="B31" s="58"/>
      <c r="C31" s="58"/>
      <c r="D31" s="58"/>
      <c r="E31" s="58"/>
      <c r="F31" s="58"/>
      <c r="G31" s="58"/>
      <c r="H31" s="58"/>
      <c r="I31" s="58"/>
      <c r="J31" s="58"/>
      <c r="K31" s="47"/>
      <c r="L31" s="54"/>
      <c r="M31" s="54"/>
      <c r="N31" s="54"/>
      <c r="O31" s="47"/>
      <c r="P31" s="54"/>
      <c r="Q31" s="54"/>
      <c r="R31" s="54"/>
      <c r="S31" s="47"/>
      <c r="T31" s="54"/>
      <c r="U31" s="54"/>
      <c r="V31" s="54"/>
      <c r="W31" s="47"/>
      <c r="X31" s="54"/>
      <c r="Y31" s="54"/>
      <c r="Z31" s="54"/>
      <c r="AA31" s="47"/>
    </row>
    <row r="32" spans="1:27" ht="12.75" customHeight="1" x14ac:dyDescent="0.25">
      <c r="A32" s="49" t="s">
        <v>45</v>
      </c>
      <c r="B32" s="58"/>
      <c r="C32" s="58"/>
      <c r="D32" s="58"/>
      <c r="E32" s="58"/>
      <c r="F32" s="58"/>
      <c r="G32" s="58"/>
      <c r="H32" s="58"/>
      <c r="I32" s="58"/>
      <c r="J32" s="58"/>
      <c r="K32" s="50">
        <v>1912</v>
      </c>
      <c r="L32" s="51">
        <v>33.806080455116742</v>
      </c>
      <c r="M32" s="51"/>
      <c r="N32" s="51">
        <v>101.58593054888419</v>
      </c>
      <c r="O32" s="50">
        <v>2047.3920110040008</v>
      </c>
      <c r="P32" s="51">
        <v>28.3</v>
      </c>
      <c r="Q32" s="51"/>
      <c r="R32" s="51">
        <v>85.9</v>
      </c>
      <c r="S32" s="50">
        <v>2161.5920110040011</v>
      </c>
      <c r="T32" s="51">
        <v>28.3</v>
      </c>
      <c r="U32" s="51"/>
      <c r="V32" s="51">
        <v>85.9</v>
      </c>
      <c r="W32" s="50">
        <v>2275.7920110040013</v>
      </c>
      <c r="X32" s="51">
        <v>28.3</v>
      </c>
      <c r="Y32" s="51"/>
      <c r="Z32" s="51">
        <v>85.9</v>
      </c>
      <c r="AA32" s="50">
        <v>2389.9920110040016</v>
      </c>
    </row>
    <row r="33" spans="1:27" ht="12.75" customHeight="1" x14ac:dyDescent="0.25">
      <c r="A33" s="49" t="s">
        <v>46</v>
      </c>
      <c r="B33" s="58"/>
      <c r="C33" s="58"/>
      <c r="D33" s="58"/>
      <c r="E33" s="58"/>
      <c r="F33" s="58"/>
      <c r="G33" s="58"/>
      <c r="H33" s="58"/>
      <c r="I33" s="58"/>
      <c r="J33" s="58"/>
      <c r="K33" s="50">
        <v>260650</v>
      </c>
      <c r="L33" s="51">
        <v>55682.700336113863</v>
      </c>
      <c r="M33" s="51">
        <v>55756.438070124248</v>
      </c>
      <c r="N33" s="51">
        <v>5283.7838630184251</v>
      </c>
      <c r="O33" s="50">
        <v>265860.04612900806</v>
      </c>
      <c r="P33" s="51">
        <v>12097.76</v>
      </c>
      <c r="Q33" s="51">
        <v>12220.76</v>
      </c>
      <c r="R33" s="51">
        <v>4616</v>
      </c>
      <c r="S33" s="50">
        <v>270353.04612900806</v>
      </c>
      <c r="T33" s="51">
        <v>11720.76</v>
      </c>
      <c r="U33" s="51">
        <v>11843.76</v>
      </c>
      <c r="V33" s="51">
        <v>4550</v>
      </c>
      <c r="W33" s="50">
        <v>274780.04612900806</v>
      </c>
      <c r="X33" s="51">
        <v>13668.06</v>
      </c>
      <c r="Y33" s="51">
        <v>13791.06</v>
      </c>
      <c r="Z33" s="51">
        <v>4493</v>
      </c>
      <c r="AA33" s="50">
        <v>279150.04612900806</v>
      </c>
    </row>
    <row r="34" spans="1:27" ht="12.75" customHeight="1" x14ac:dyDescent="0.25">
      <c r="A34" s="49" t="s">
        <v>47</v>
      </c>
      <c r="B34" s="58"/>
      <c r="C34" s="58"/>
      <c r="D34" s="58"/>
      <c r="E34" s="58"/>
      <c r="F34" s="58"/>
      <c r="G34" s="58"/>
      <c r="H34" s="58"/>
      <c r="I34" s="58"/>
      <c r="J34" s="58"/>
      <c r="K34" s="50">
        <v>1110</v>
      </c>
      <c r="L34" s="51"/>
      <c r="M34" s="51"/>
      <c r="N34" s="51"/>
      <c r="O34" s="50">
        <v>1110</v>
      </c>
      <c r="P34" s="51"/>
      <c r="Q34" s="51"/>
      <c r="R34" s="51"/>
      <c r="S34" s="50">
        <v>1110</v>
      </c>
      <c r="T34" s="51"/>
      <c r="U34" s="51"/>
      <c r="V34" s="51"/>
      <c r="W34" s="50">
        <v>1110</v>
      </c>
      <c r="X34" s="51"/>
      <c r="Y34" s="51"/>
      <c r="Z34" s="51"/>
      <c r="AA34" s="50">
        <v>1110</v>
      </c>
    </row>
    <row r="35" spans="1:27" ht="10.5" x14ac:dyDescent="0.25">
      <c r="A35" s="3"/>
      <c r="B35" s="13"/>
      <c r="C35" s="3"/>
      <c r="D35" s="3"/>
      <c r="E35" s="13"/>
      <c r="F35" s="14"/>
      <c r="G35" s="13"/>
      <c r="H35" s="3"/>
      <c r="I35" s="3"/>
      <c r="J35" s="13"/>
      <c r="P35" s="27"/>
      <c r="Q35" s="27"/>
      <c r="R35" s="27"/>
      <c r="S35" s="14"/>
      <c r="T35" s="27"/>
      <c r="U35" s="27"/>
      <c r="V35" s="27"/>
      <c r="W35" s="14"/>
      <c r="X35" s="27"/>
      <c r="Y35" s="28"/>
      <c r="Z35" s="28"/>
      <c r="AA35" s="28"/>
    </row>
    <row r="36" spans="1:27" ht="20.5" x14ac:dyDescent="0.25">
      <c r="A36" s="36" t="s">
        <v>48</v>
      </c>
      <c r="B36" s="13"/>
      <c r="C36" s="3"/>
      <c r="D36" s="3"/>
      <c r="E36" s="13"/>
      <c r="F36" s="14"/>
      <c r="G36" s="13"/>
      <c r="H36" s="3"/>
      <c r="I36" s="3"/>
      <c r="J36" s="13"/>
      <c r="P36" s="27"/>
      <c r="Q36" s="33"/>
      <c r="R36" s="27"/>
      <c r="S36" s="14"/>
      <c r="T36" s="27"/>
      <c r="U36" s="27"/>
      <c r="V36" s="27"/>
      <c r="W36" s="14"/>
      <c r="X36" s="27"/>
      <c r="Y36" s="28"/>
      <c r="Z36" s="28"/>
      <c r="AA36" s="28"/>
    </row>
    <row r="37" spans="1:27" ht="10.5" x14ac:dyDescent="0.25">
      <c r="A37" s="3"/>
      <c r="B37" s="13"/>
      <c r="C37" s="3"/>
      <c r="D37" s="3"/>
      <c r="E37" s="13"/>
      <c r="F37" s="13"/>
      <c r="G37" s="13"/>
      <c r="H37" s="3"/>
      <c r="I37" s="3"/>
      <c r="J37" s="13"/>
      <c r="P37" s="27"/>
      <c r="Q37" s="27"/>
      <c r="R37" s="27"/>
      <c r="S37" s="14"/>
      <c r="T37" s="27"/>
      <c r="U37" s="27"/>
      <c r="V37" s="27"/>
      <c r="W37" s="14"/>
      <c r="X37" s="27"/>
      <c r="Y37" s="28"/>
      <c r="Z37" s="28"/>
      <c r="AA37" s="28"/>
    </row>
    <row r="38" spans="1:27" ht="10.5" x14ac:dyDescent="0.25">
      <c r="A38" s="3"/>
      <c r="B38" s="13"/>
      <c r="C38" s="3"/>
      <c r="D38" s="3"/>
      <c r="E38" s="13"/>
      <c r="F38" s="13"/>
      <c r="G38" s="13"/>
      <c r="H38" s="3"/>
      <c r="I38" s="3"/>
      <c r="J38" s="13"/>
      <c r="P38" s="27"/>
      <c r="Q38" s="27"/>
      <c r="R38" s="27"/>
      <c r="S38" s="14"/>
      <c r="T38" s="27"/>
      <c r="U38" s="27"/>
      <c r="V38" s="27"/>
      <c r="W38" s="14"/>
      <c r="X38" s="27"/>
      <c r="Y38" s="28"/>
      <c r="Z38" s="28"/>
      <c r="AA38" s="28"/>
    </row>
    <row r="39" spans="1:27" x14ac:dyDescent="0.2">
      <c r="P39" s="29"/>
    </row>
  </sheetData>
  <pageMargins left="0.11811023622047245" right="0.11811023622047245" top="0.15748031496062992" bottom="0" header="0.31496062992125984" footer="0.31496062992125984"/>
  <pageSetup paperSize="8" scale="66" orientation="landscape" r:id="rId1"/>
  <headerFooter>
    <oddHeader>&amp;C&amp;"Calibri"&amp;10&amp;K000000 Fluvius - Intern&amp;1#_x000D_</oddHead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FA5BA-B79B-408C-8E87-82E008A1AF54}">
  <sheetPr>
    <pageSetUpPr fitToPage="1"/>
  </sheetPr>
  <dimension ref="A1:AA39"/>
  <sheetViews>
    <sheetView topLeftCell="F1" zoomScaleNormal="100" workbookViewId="0">
      <selection activeCell="F1" sqref="A1:XFD1048576"/>
    </sheetView>
  </sheetViews>
  <sheetFormatPr defaultColWidth="9.26953125" defaultRowHeight="10" x14ac:dyDescent="0.2"/>
  <cols>
    <col min="1" max="1" width="40.26953125" style="1" customWidth="1"/>
    <col min="2" max="2" width="12.453125" style="1" customWidth="1"/>
    <col min="3" max="3" width="12.26953125" style="1" customWidth="1"/>
    <col min="4" max="4" width="11.7265625" style="1" customWidth="1"/>
    <col min="5" max="5" width="10.453125" style="1" customWidth="1"/>
    <col min="6" max="6" width="10" style="1" customWidth="1"/>
    <col min="7" max="7" width="12.453125" style="1" customWidth="1"/>
    <col min="8" max="8" width="12.26953125" style="1" customWidth="1"/>
    <col min="9" max="9" width="11.7265625" style="1" customWidth="1"/>
    <col min="10" max="10" width="10" style="1" customWidth="1"/>
    <col min="11" max="11" width="13.26953125" style="1" customWidth="1"/>
    <col min="12" max="12" width="12.26953125" style="1" customWidth="1"/>
    <col min="13" max="13" width="12" style="1" customWidth="1"/>
    <col min="14" max="14" width="10.26953125" style="1" bestFit="1" customWidth="1"/>
    <col min="15" max="15" width="11.7265625" style="1" customWidth="1"/>
    <col min="16" max="17" width="12" style="1" customWidth="1"/>
    <col min="18" max="18" width="10.26953125" style="1" bestFit="1" customWidth="1"/>
    <col min="19" max="19" width="11.26953125" style="1" customWidth="1"/>
    <col min="20" max="20" width="11.7265625" style="1" customWidth="1"/>
    <col min="21" max="21" width="12.26953125" style="1" customWidth="1"/>
    <col min="22" max="22" width="10.26953125" style="1" bestFit="1" customWidth="1"/>
    <col min="23" max="23" width="11.7265625" style="1" customWidth="1"/>
    <col min="24" max="25" width="12" style="1" customWidth="1"/>
    <col min="26" max="26" width="10.26953125" style="1" bestFit="1" customWidth="1"/>
    <col min="27" max="27" width="11.26953125" style="1" customWidth="1"/>
    <col min="28" max="16384" width="9.26953125" style="1"/>
  </cols>
  <sheetData>
    <row r="1" spans="1:27" ht="12.5" x14ac:dyDescent="0.25">
      <c r="A1" s="11" t="s">
        <v>54</v>
      </c>
      <c r="B1" s="12"/>
      <c r="C1" s="14"/>
      <c r="D1" s="13"/>
      <c r="E1" s="2"/>
      <c r="F1" s="12"/>
      <c r="G1" s="12"/>
      <c r="H1" s="14"/>
      <c r="I1" s="13"/>
      <c r="J1" s="2"/>
      <c r="K1" s="12" t="s">
        <v>1</v>
      </c>
      <c r="L1" s="13">
        <v>2025</v>
      </c>
      <c r="M1" s="28"/>
      <c r="N1" s="28"/>
      <c r="O1" s="13"/>
      <c r="P1" s="28"/>
      <c r="Q1" s="28"/>
      <c r="R1" s="28"/>
      <c r="S1" s="13"/>
      <c r="T1" s="28"/>
      <c r="U1" s="28"/>
      <c r="V1" s="28"/>
      <c r="W1" s="13"/>
      <c r="X1" s="28"/>
      <c r="Y1" s="28"/>
      <c r="Z1" s="28"/>
      <c r="AA1" s="13"/>
    </row>
    <row r="2" spans="1:27" s="31" customFormat="1" ht="31.5" customHeight="1" x14ac:dyDescent="0.25">
      <c r="A2" s="30"/>
      <c r="B2" s="38">
        <v>2023</v>
      </c>
      <c r="C2" s="38">
        <v>2023</v>
      </c>
      <c r="D2" s="38">
        <v>2023</v>
      </c>
      <c r="E2" s="38" t="s">
        <v>59</v>
      </c>
      <c r="F2" s="38" t="s">
        <v>60</v>
      </c>
      <c r="G2" s="38">
        <v>2024</v>
      </c>
      <c r="H2" s="38">
        <v>2024</v>
      </c>
      <c r="I2" s="38">
        <v>2024</v>
      </c>
      <c r="J2" s="38" t="s">
        <v>61</v>
      </c>
      <c r="K2" s="39" t="s">
        <v>62</v>
      </c>
      <c r="L2" s="38">
        <v>2025</v>
      </c>
      <c r="M2" s="38">
        <v>2025</v>
      </c>
      <c r="N2" s="38">
        <v>2025</v>
      </c>
      <c r="O2" s="40" t="s">
        <v>63</v>
      </c>
      <c r="P2" s="38">
        <v>2026</v>
      </c>
      <c r="Q2" s="38">
        <v>2026</v>
      </c>
      <c r="R2" s="41">
        <v>2026</v>
      </c>
      <c r="S2" s="40" t="s">
        <v>64</v>
      </c>
      <c r="T2" s="38">
        <v>2027</v>
      </c>
      <c r="U2" s="38">
        <v>2027</v>
      </c>
      <c r="V2" s="38">
        <v>2027</v>
      </c>
      <c r="W2" s="40" t="s">
        <v>65</v>
      </c>
      <c r="X2" s="38">
        <v>2028</v>
      </c>
      <c r="Y2" s="38">
        <v>2028</v>
      </c>
      <c r="Z2" s="38">
        <v>2028</v>
      </c>
      <c r="AA2" s="40" t="s">
        <v>66</v>
      </c>
    </row>
    <row r="3" spans="1:27" ht="10.5" x14ac:dyDescent="0.25">
      <c r="A3" s="3"/>
      <c r="B3" s="42" t="s">
        <v>2</v>
      </c>
      <c r="C3" s="42" t="s">
        <v>2</v>
      </c>
      <c r="D3" s="42" t="s">
        <v>2</v>
      </c>
      <c r="E3" s="15"/>
      <c r="F3" s="16"/>
      <c r="G3" s="42" t="s">
        <v>3</v>
      </c>
      <c r="H3" s="42" t="s">
        <v>3</v>
      </c>
      <c r="I3" s="42" t="s">
        <v>3</v>
      </c>
      <c r="J3" s="15"/>
      <c r="K3" s="16"/>
      <c r="L3" s="42" t="s">
        <v>4</v>
      </c>
      <c r="M3" s="42" t="s">
        <v>4</v>
      </c>
      <c r="N3" s="42" t="s">
        <v>4</v>
      </c>
      <c r="O3" s="16"/>
      <c r="P3" s="43" t="s">
        <v>5</v>
      </c>
      <c r="Q3" s="43" t="s">
        <v>5</v>
      </c>
      <c r="R3" s="43" t="s">
        <v>5</v>
      </c>
      <c r="S3" s="44"/>
      <c r="T3" s="43" t="s">
        <v>6</v>
      </c>
      <c r="U3" s="43" t="s">
        <v>6</v>
      </c>
      <c r="V3" s="43" t="s">
        <v>6</v>
      </c>
      <c r="W3" s="44"/>
      <c r="X3" s="43" t="s">
        <v>7</v>
      </c>
      <c r="Y3" s="43" t="s">
        <v>7</v>
      </c>
      <c r="Z3" s="43" t="s">
        <v>7</v>
      </c>
      <c r="AA3" s="44"/>
    </row>
    <row r="4" spans="1:27" ht="32" thickBot="1" x14ac:dyDescent="0.3">
      <c r="A4" s="4" t="s">
        <v>0</v>
      </c>
      <c r="B4" s="17" t="s">
        <v>8</v>
      </c>
      <c r="C4" s="18" t="s">
        <v>9</v>
      </c>
      <c r="D4" s="19" t="s">
        <v>10</v>
      </c>
      <c r="E4" s="20" t="s">
        <v>11</v>
      </c>
      <c r="F4" s="5" t="s">
        <v>12</v>
      </c>
      <c r="G4" s="17" t="s">
        <v>8</v>
      </c>
      <c r="H4" s="18" t="s">
        <v>9</v>
      </c>
      <c r="I4" s="19" t="s">
        <v>10</v>
      </c>
      <c r="J4" s="20" t="s">
        <v>13</v>
      </c>
      <c r="K4" s="5" t="s">
        <v>14</v>
      </c>
      <c r="L4" s="17" t="s">
        <v>15</v>
      </c>
      <c r="M4" s="18" t="s">
        <v>16</v>
      </c>
      <c r="N4" s="10" t="s">
        <v>17</v>
      </c>
      <c r="O4" s="5" t="s">
        <v>18</v>
      </c>
      <c r="P4" s="17" t="s">
        <v>15</v>
      </c>
      <c r="Q4" s="18" t="s">
        <v>16</v>
      </c>
      <c r="R4" s="10" t="s">
        <v>17</v>
      </c>
      <c r="S4" s="5" t="s">
        <v>19</v>
      </c>
      <c r="T4" s="17" t="s">
        <v>15</v>
      </c>
      <c r="U4" s="18" t="s">
        <v>16</v>
      </c>
      <c r="V4" s="10" t="s">
        <v>17</v>
      </c>
      <c r="W4" s="5" t="s">
        <v>20</v>
      </c>
      <c r="X4" s="17" t="s">
        <v>8</v>
      </c>
      <c r="Y4" s="18" t="s">
        <v>9</v>
      </c>
      <c r="Z4" s="10" t="s">
        <v>17</v>
      </c>
      <c r="AA4" s="5" t="s">
        <v>21</v>
      </c>
    </row>
    <row r="5" spans="1:27" ht="12.75" customHeight="1" x14ac:dyDescent="0.25">
      <c r="A5" s="6"/>
      <c r="B5" s="58"/>
      <c r="C5" s="58"/>
      <c r="D5" s="58"/>
      <c r="E5" s="58"/>
      <c r="F5" s="58"/>
      <c r="G5" s="58"/>
      <c r="H5" s="58"/>
      <c r="I5" s="58"/>
      <c r="J5" s="58"/>
      <c r="K5" s="7"/>
      <c r="L5" s="21"/>
      <c r="M5" s="22"/>
      <c r="N5" s="22"/>
      <c r="O5" s="7"/>
      <c r="P5" s="23"/>
      <c r="Q5" s="23"/>
      <c r="R5" s="23"/>
      <c r="S5" s="24"/>
      <c r="T5" s="23"/>
      <c r="U5" s="23"/>
      <c r="V5" s="23"/>
      <c r="W5" s="24"/>
      <c r="X5" s="23"/>
      <c r="Y5" s="23"/>
      <c r="Z5" s="23"/>
      <c r="AA5" s="24"/>
    </row>
    <row r="6" spans="1:27" ht="12.75" customHeight="1" x14ac:dyDescent="0.25">
      <c r="A6" s="45" t="s">
        <v>22</v>
      </c>
      <c r="B6" s="58"/>
      <c r="C6" s="58"/>
      <c r="D6" s="58"/>
      <c r="E6" s="58"/>
      <c r="F6" s="58"/>
      <c r="G6" s="58"/>
      <c r="H6" s="58"/>
      <c r="I6" s="58"/>
      <c r="J6" s="58"/>
      <c r="K6" s="26"/>
      <c r="L6" s="48"/>
      <c r="M6" s="48"/>
      <c r="N6" s="48"/>
      <c r="O6" s="47"/>
      <c r="P6" s="48"/>
      <c r="Q6" s="48"/>
      <c r="R6" s="48"/>
      <c r="S6" s="46"/>
      <c r="T6" s="48"/>
      <c r="U6" s="48"/>
      <c r="V6" s="48"/>
      <c r="W6" s="46"/>
      <c r="X6" s="48"/>
      <c r="Y6" s="48"/>
      <c r="Z6" s="48"/>
      <c r="AA6" s="46"/>
    </row>
    <row r="7" spans="1:27" ht="12.75" customHeight="1" x14ac:dyDescent="0.25">
      <c r="A7" s="49" t="s">
        <v>23</v>
      </c>
      <c r="B7" s="58"/>
      <c r="C7" s="58"/>
      <c r="D7" s="58"/>
      <c r="E7" s="58"/>
      <c r="F7" s="58"/>
      <c r="G7" s="58"/>
      <c r="H7" s="58"/>
      <c r="I7" s="58"/>
      <c r="J7" s="58"/>
      <c r="K7" s="25">
        <v>13826.980000000001</v>
      </c>
      <c r="L7" s="51">
        <v>0</v>
      </c>
      <c r="M7" s="51">
        <v>3000</v>
      </c>
      <c r="N7" s="51">
        <v>0</v>
      </c>
      <c r="O7" s="50">
        <v>10826.980000000001</v>
      </c>
      <c r="P7" s="51">
        <v>0</v>
      </c>
      <c r="Q7" s="51">
        <v>2000</v>
      </c>
      <c r="R7" s="51">
        <v>0</v>
      </c>
      <c r="S7" s="50">
        <v>8826.9800000000014</v>
      </c>
      <c r="T7" s="51">
        <v>0</v>
      </c>
      <c r="U7" s="51">
        <v>2000</v>
      </c>
      <c r="V7" s="51">
        <v>0</v>
      </c>
      <c r="W7" s="50">
        <v>6826.9800000000014</v>
      </c>
      <c r="X7" s="51">
        <v>0</v>
      </c>
      <c r="Y7" s="51">
        <v>1000</v>
      </c>
      <c r="Z7" s="51">
        <v>0</v>
      </c>
      <c r="AA7" s="50">
        <v>5826.9800000000014</v>
      </c>
    </row>
    <row r="8" spans="1:27" ht="12.75" customHeight="1" x14ac:dyDescent="0.25">
      <c r="A8" s="49" t="s">
        <v>24</v>
      </c>
      <c r="B8" s="58"/>
      <c r="C8" s="58"/>
      <c r="D8" s="58"/>
      <c r="E8" s="58"/>
      <c r="F8" s="58"/>
      <c r="G8" s="58"/>
      <c r="H8" s="58"/>
      <c r="I8" s="58"/>
      <c r="J8" s="58"/>
      <c r="K8" s="25"/>
      <c r="L8" s="51"/>
      <c r="M8" s="51"/>
      <c r="N8" s="51"/>
      <c r="O8" s="50">
        <v>0</v>
      </c>
      <c r="P8" s="51"/>
      <c r="Q8" s="51"/>
      <c r="R8" s="51"/>
      <c r="S8" s="50">
        <v>0</v>
      </c>
      <c r="T8" s="51"/>
      <c r="U8" s="51"/>
      <c r="V8" s="51"/>
      <c r="W8" s="50">
        <v>0</v>
      </c>
      <c r="X8" s="51"/>
      <c r="Y8" s="51"/>
      <c r="Z8" s="51"/>
      <c r="AA8" s="50">
        <v>0</v>
      </c>
    </row>
    <row r="9" spans="1:27" ht="12.75" customHeight="1" x14ac:dyDescent="0.25">
      <c r="A9" s="49" t="s">
        <v>25</v>
      </c>
      <c r="B9" s="58"/>
      <c r="C9" s="58"/>
      <c r="D9" s="58"/>
      <c r="E9" s="58"/>
      <c r="F9" s="58"/>
      <c r="G9" s="58"/>
      <c r="H9" s="58"/>
      <c r="I9" s="58"/>
      <c r="J9" s="58"/>
      <c r="K9" s="25">
        <v>7056410.5900000026</v>
      </c>
      <c r="L9" s="51">
        <v>70854</v>
      </c>
      <c r="M9" s="51">
        <v>67854</v>
      </c>
      <c r="N9" s="9">
        <v>185066</v>
      </c>
      <c r="O9" s="50">
        <v>7244476.5900000026</v>
      </c>
      <c r="P9" s="51">
        <v>82045</v>
      </c>
      <c r="Q9" s="51">
        <v>80045</v>
      </c>
      <c r="R9" s="9">
        <v>221212</v>
      </c>
      <c r="S9" s="50">
        <v>7467688.5900000026</v>
      </c>
      <c r="T9" s="51">
        <v>85308</v>
      </c>
      <c r="U9" s="51">
        <v>83308</v>
      </c>
      <c r="V9" s="9">
        <v>221712</v>
      </c>
      <c r="W9" s="50">
        <v>7691400.5900000026</v>
      </c>
      <c r="X9" s="51">
        <v>83608</v>
      </c>
      <c r="Y9" s="51">
        <v>82608</v>
      </c>
      <c r="Z9" s="9">
        <v>219932</v>
      </c>
      <c r="AA9" s="50">
        <v>7912332.5900000026</v>
      </c>
    </row>
    <row r="10" spans="1:27" s="35" customFormat="1" ht="12.75" customHeight="1" x14ac:dyDescent="0.25">
      <c r="A10" s="52" t="s">
        <v>26</v>
      </c>
      <c r="B10" s="58"/>
      <c r="C10" s="58"/>
      <c r="D10" s="58"/>
      <c r="E10" s="58"/>
      <c r="F10" s="58"/>
      <c r="G10" s="58"/>
      <c r="H10" s="58"/>
      <c r="I10" s="58"/>
      <c r="J10" s="58"/>
      <c r="K10" s="25">
        <v>7070237.5700000031</v>
      </c>
      <c r="L10" s="53">
        <v>70854</v>
      </c>
      <c r="M10" s="53">
        <v>70854</v>
      </c>
      <c r="N10" s="34">
        <v>185066</v>
      </c>
      <c r="O10" s="50">
        <v>7255303.5700000031</v>
      </c>
      <c r="P10" s="53">
        <v>82045</v>
      </c>
      <c r="Q10" s="53">
        <v>82045</v>
      </c>
      <c r="R10" s="34">
        <v>221212</v>
      </c>
      <c r="S10" s="50">
        <v>7476515.5700000031</v>
      </c>
      <c r="T10" s="53">
        <v>85308</v>
      </c>
      <c r="U10" s="53">
        <v>85308</v>
      </c>
      <c r="V10" s="34">
        <v>221712</v>
      </c>
      <c r="W10" s="50">
        <v>7698227.5700000031</v>
      </c>
      <c r="X10" s="53">
        <v>83608</v>
      </c>
      <c r="Y10" s="53">
        <v>83608</v>
      </c>
      <c r="Z10" s="34">
        <v>219932</v>
      </c>
      <c r="AA10" s="50">
        <v>7918159.5700000031</v>
      </c>
    </row>
    <row r="11" spans="1:27" ht="12.75" customHeight="1" x14ac:dyDescent="0.25">
      <c r="A11" s="45" t="s">
        <v>27</v>
      </c>
      <c r="B11" s="58"/>
      <c r="C11" s="58"/>
      <c r="D11" s="58"/>
      <c r="E11" s="58"/>
      <c r="F11" s="58"/>
      <c r="G11" s="58"/>
      <c r="H11" s="58"/>
      <c r="I11" s="58"/>
      <c r="J11" s="58"/>
      <c r="K11" s="47"/>
      <c r="L11" s="54"/>
      <c r="M11" s="54"/>
      <c r="N11" s="54"/>
      <c r="O11" s="47"/>
      <c r="P11" s="54"/>
      <c r="Q11" s="54"/>
      <c r="R11" s="54"/>
      <c r="S11" s="47"/>
      <c r="T11" s="54"/>
      <c r="U11" s="54"/>
      <c r="V11" s="54"/>
      <c r="W11" s="47"/>
      <c r="X11" s="54"/>
      <c r="Y11" s="54"/>
      <c r="Z11" s="54"/>
      <c r="AA11" s="47"/>
    </row>
    <row r="12" spans="1:27" ht="12.65" customHeight="1" x14ac:dyDescent="0.25">
      <c r="A12" s="49" t="s">
        <v>23</v>
      </c>
      <c r="B12" s="58"/>
      <c r="C12" s="58"/>
      <c r="D12" s="58"/>
      <c r="E12" s="58"/>
      <c r="F12" s="58"/>
      <c r="G12" s="58"/>
      <c r="H12" s="58"/>
      <c r="I12" s="58"/>
      <c r="J12" s="58"/>
      <c r="K12" s="50">
        <v>134391.07900000003</v>
      </c>
      <c r="L12" s="51">
        <v>0</v>
      </c>
      <c r="M12" s="51">
        <v>39343</v>
      </c>
      <c r="N12" s="51">
        <v>0</v>
      </c>
      <c r="O12" s="50">
        <v>95048.079000000027</v>
      </c>
      <c r="P12" s="51">
        <v>0</v>
      </c>
      <c r="Q12" s="51">
        <v>32500</v>
      </c>
      <c r="R12" s="51">
        <v>0</v>
      </c>
      <c r="S12" s="50">
        <v>62548.079000000027</v>
      </c>
      <c r="T12" s="51">
        <v>0</v>
      </c>
      <c r="U12" s="51">
        <v>28000</v>
      </c>
      <c r="V12" s="51">
        <v>0</v>
      </c>
      <c r="W12" s="50">
        <v>34548.079000000027</v>
      </c>
      <c r="X12" s="51">
        <v>0</v>
      </c>
      <c r="Y12" s="51">
        <v>28000</v>
      </c>
      <c r="Z12" s="51">
        <v>0</v>
      </c>
      <c r="AA12" s="50">
        <v>6548.079000000027</v>
      </c>
    </row>
    <row r="13" spans="1:27" ht="12.75" customHeight="1" x14ac:dyDescent="0.25">
      <c r="A13" s="49" t="s">
        <v>24</v>
      </c>
      <c r="B13" s="58"/>
      <c r="C13" s="58"/>
      <c r="D13" s="58"/>
      <c r="E13" s="58"/>
      <c r="F13" s="58"/>
      <c r="G13" s="58"/>
      <c r="H13" s="58"/>
      <c r="I13" s="58"/>
      <c r="J13" s="58"/>
      <c r="K13" s="50">
        <v>2587127.4789999998</v>
      </c>
      <c r="L13" s="51">
        <v>43878</v>
      </c>
      <c r="M13" s="51">
        <v>32035</v>
      </c>
      <c r="N13" s="51">
        <v>60837</v>
      </c>
      <c r="O13" s="50">
        <v>2659807.4789999998</v>
      </c>
      <c r="P13" s="51">
        <v>34787</v>
      </c>
      <c r="Q13" s="51">
        <v>29474</v>
      </c>
      <c r="R13" s="51">
        <v>17779</v>
      </c>
      <c r="S13" s="50">
        <v>2682899.4789999998</v>
      </c>
      <c r="T13" s="51">
        <v>30035</v>
      </c>
      <c r="U13" s="51">
        <v>29222</v>
      </c>
      <c r="V13" s="51">
        <v>21279</v>
      </c>
      <c r="W13" s="50">
        <v>2704991.4789999998</v>
      </c>
      <c r="X13" s="51">
        <v>15035</v>
      </c>
      <c r="Y13" s="51">
        <v>14222</v>
      </c>
      <c r="Z13" s="51">
        <v>28279</v>
      </c>
      <c r="AA13" s="50">
        <v>2734083.4789999998</v>
      </c>
    </row>
    <row r="14" spans="1:27" ht="12.75" customHeight="1" x14ac:dyDescent="0.25">
      <c r="A14" s="49" t="s">
        <v>25</v>
      </c>
      <c r="B14" s="58"/>
      <c r="C14" s="58"/>
      <c r="D14" s="58"/>
      <c r="E14" s="58"/>
      <c r="F14" s="58"/>
      <c r="G14" s="58"/>
      <c r="H14" s="58"/>
      <c r="I14" s="58"/>
      <c r="J14" s="58"/>
      <c r="K14" s="50">
        <v>10347923.208000001</v>
      </c>
      <c r="L14" s="51">
        <v>98020</v>
      </c>
      <c r="M14" s="51">
        <v>70520</v>
      </c>
      <c r="N14" s="51">
        <v>434275</v>
      </c>
      <c r="O14" s="50">
        <v>10809698.208000001</v>
      </c>
      <c r="P14" s="51">
        <v>89258</v>
      </c>
      <c r="Q14" s="51">
        <v>62071</v>
      </c>
      <c r="R14" s="51">
        <v>339483</v>
      </c>
      <c r="S14" s="50">
        <v>11176368.208000001</v>
      </c>
      <c r="T14" s="51">
        <v>88758</v>
      </c>
      <c r="U14" s="51">
        <v>61571</v>
      </c>
      <c r="V14" s="51">
        <v>333822</v>
      </c>
      <c r="W14" s="50">
        <v>11537377.208000001</v>
      </c>
      <c r="X14" s="51">
        <v>88758</v>
      </c>
      <c r="Y14" s="51">
        <v>61571</v>
      </c>
      <c r="Z14" s="51">
        <v>328556</v>
      </c>
      <c r="AA14" s="50">
        <v>11893120.208000001</v>
      </c>
    </row>
    <row r="15" spans="1:27" ht="12.75" customHeight="1" x14ac:dyDescent="0.25">
      <c r="A15" s="49" t="s">
        <v>28</v>
      </c>
      <c r="B15" s="58"/>
      <c r="C15" s="58"/>
      <c r="D15" s="58"/>
      <c r="E15" s="58"/>
      <c r="F15" s="58"/>
      <c r="G15" s="58"/>
      <c r="H15" s="58"/>
      <c r="I15" s="58"/>
      <c r="J15" s="58"/>
      <c r="K15" s="50">
        <v>0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</row>
    <row r="16" spans="1:27" ht="12.75" customHeight="1" x14ac:dyDescent="0.25">
      <c r="A16" s="49" t="s">
        <v>29</v>
      </c>
      <c r="B16" s="58"/>
      <c r="C16" s="58"/>
      <c r="D16" s="58"/>
      <c r="E16" s="58"/>
      <c r="F16" s="58"/>
      <c r="G16" s="58"/>
      <c r="H16" s="58"/>
      <c r="I16" s="58"/>
      <c r="J16" s="58"/>
      <c r="K16" s="50">
        <v>37653.154999999999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</row>
    <row r="17" spans="1:27" ht="12.75" customHeight="1" x14ac:dyDescent="0.25">
      <c r="A17" s="49" t="s">
        <v>30</v>
      </c>
      <c r="B17" s="58"/>
      <c r="C17" s="58"/>
      <c r="D17" s="58"/>
      <c r="E17" s="58"/>
      <c r="F17" s="58"/>
      <c r="G17" s="58"/>
      <c r="H17" s="58"/>
      <c r="I17" s="58"/>
      <c r="J17" s="58"/>
      <c r="K17" s="50">
        <v>13031788.609999999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</row>
    <row r="18" spans="1:27" s="35" customFormat="1" ht="12.75" customHeight="1" x14ac:dyDescent="0.25">
      <c r="A18" s="52" t="s">
        <v>31</v>
      </c>
      <c r="B18" s="58"/>
      <c r="C18" s="58"/>
      <c r="D18" s="58"/>
      <c r="E18" s="58"/>
      <c r="F18" s="58"/>
      <c r="G18" s="58"/>
      <c r="H18" s="58"/>
      <c r="I18" s="58"/>
      <c r="J18" s="58"/>
      <c r="K18" s="50">
        <v>13069441.766000001</v>
      </c>
      <c r="L18" s="53">
        <v>141898</v>
      </c>
      <c r="M18" s="53">
        <v>141898</v>
      </c>
      <c r="N18" s="53">
        <v>495112</v>
      </c>
      <c r="O18" s="50">
        <v>13564553.766000001</v>
      </c>
      <c r="P18" s="53">
        <v>124045</v>
      </c>
      <c r="Q18" s="53">
        <v>124045</v>
      </c>
      <c r="R18" s="53">
        <v>357262</v>
      </c>
      <c r="S18" s="50">
        <v>13921815.766000001</v>
      </c>
      <c r="T18" s="53">
        <v>118793</v>
      </c>
      <c r="U18" s="53">
        <v>118793</v>
      </c>
      <c r="V18" s="53">
        <v>355101</v>
      </c>
      <c r="W18" s="50">
        <v>14276916.766000001</v>
      </c>
      <c r="X18" s="53">
        <v>103793</v>
      </c>
      <c r="Y18" s="53">
        <v>103793</v>
      </c>
      <c r="Z18" s="53">
        <v>356835</v>
      </c>
      <c r="AA18" s="50">
        <v>14633751.766000001</v>
      </c>
    </row>
    <row r="19" spans="1:27" ht="12.75" customHeight="1" x14ac:dyDescent="0.25">
      <c r="A19" s="45" t="s">
        <v>32</v>
      </c>
      <c r="B19" s="58"/>
      <c r="C19" s="58"/>
      <c r="D19" s="58"/>
      <c r="E19" s="58"/>
      <c r="F19" s="58"/>
      <c r="G19" s="58"/>
      <c r="H19" s="58"/>
      <c r="I19" s="58"/>
      <c r="J19" s="58"/>
      <c r="K19" s="47"/>
      <c r="L19" s="54"/>
      <c r="M19" s="54"/>
      <c r="N19" s="54"/>
      <c r="O19" s="47"/>
      <c r="P19" s="54"/>
      <c r="Q19" s="54"/>
      <c r="R19" s="54"/>
      <c r="S19" s="47"/>
      <c r="T19" s="54"/>
      <c r="U19" s="54"/>
      <c r="V19" s="54"/>
      <c r="W19" s="47"/>
      <c r="X19" s="54"/>
      <c r="Y19" s="54"/>
      <c r="Z19" s="54"/>
      <c r="AA19" s="47"/>
    </row>
    <row r="20" spans="1:27" ht="12.75" customHeight="1" x14ac:dyDescent="0.25">
      <c r="A20" s="49" t="s">
        <v>33</v>
      </c>
      <c r="B20" s="58"/>
      <c r="C20" s="58"/>
      <c r="D20" s="58"/>
      <c r="E20" s="58"/>
      <c r="F20" s="58"/>
      <c r="G20" s="58"/>
      <c r="H20" s="58"/>
      <c r="I20" s="58"/>
      <c r="J20" s="58"/>
      <c r="K20" s="50">
        <v>36</v>
      </c>
      <c r="L20" s="55">
        <v>0</v>
      </c>
      <c r="M20" s="55">
        <v>0</v>
      </c>
      <c r="N20" s="55">
        <v>0</v>
      </c>
      <c r="O20" s="50">
        <v>36</v>
      </c>
      <c r="P20" s="55">
        <v>0</v>
      </c>
      <c r="Q20" s="55">
        <v>0</v>
      </c>
      <c r="R20" s="55">
        <v>2</v>
      </c>
      <c r="S20" s="50">
        <v>38</v>
      </c>
      <c r="T20" s="55">
        <v>2</v>
      </c>
      <c r="U20" s="55">
        <v>2</v>
      </c>
      <c r="V20" s="55">
        <v>1</v>
      </c>
      <c r="W20" s="50">
        <v>39</v>
      </c>
      <c r="X20" s="55">
        <v>1</v>
      </c>
      <c r="Y20" s="55">
        <v>1</v>
      </c>
      <c r="Z20" s="55">
        <v>0</v>
      </c>
      <c r="AA20" s="50">
        <v>39</v>
      </c>
    </row>
    <row r="21" spans="1:27" ht="12.75" customHeight="1" x14ac:dyDescent="0.25">
      <c r="A21" s="49" t="s">
        <v>34</v>
      </c>
      <c r="B21" s="58"/>
      <c r="C21" s="58"/>
      <c r="D21" s="58"/>
      <c r="E21" s="58"/>
      <c r="F21" s="58"/>
      <c r="G21" s="58"/>
      <c r="H21" s="58"/>
      <c r="I21" s="58"/>
      <c r="J21" s="58"/>
      <c r="K21" s="50">
        <v>50</v>
      </c>
      <c r="L21" s="55">
        <v>1</v>
      </c>
      <c r="M21" s="55">
        <v>1</v>
      </c>
      <c r="N21" s="55">
        <v>1</v>
      </c>
      <c r="O21" s="50">
        <v>51</v>
      </c>
      <c r="P21" s="55">
        <v>0</v>
      </c>
      <c r="Q21" s="55">
        <v>0</v>
      </c>
      <c r="R21" s="55">
        <v>3</v>
      </c>
      <c r="S21" s="50">
        <v>54</v>
      </c>
      <c r="T21" s="55">
        <v>2</v>
      </c>
      <c r="U21" s="55">
        <v>2</v>
      </c>
      <c r="V21" s="55">
        <v>2</v>
      </c>
      <c r="W21" s="50">
        <v>56</v>
      </c>
      <c r="X21" s="55">
        <v>0</v>
      </c>
      <c r="Y21" s="55">
        <v>0</v>
      </c>
      <c r="Z21" s="55">
        <v>3</v>
      </c>
      <c r="AA21" s="50">
        <v>59</v>
      </c>
    </row>
    <row r="22" spans="1:27" ht="12.75" customHeight="1" x14ac:dyDescent="0.25">
      <c r="A22" s="45" t="s">
        <v>35</v>
      </c>
      <c r="B22" s="58"/>
      <c r="C22" s="58"/>
      <c r="D22" s="58"/>
      <c r="E22" s="58"/>
      <c r="F22" s="58"/>
      <c r="G22" s="58"/>
      <c r="H22" s="58"/>
      <c r="I22" s="58"/>
      <c r="J22" s="58"/>
      <c r="K22" s="47"/>
      <c r="L22" s="54"/>
      <c r="M22" s="54"/>
      <c r="N22" s="54"/>
      <c r="O22" s="47"/>
      <c r="P22" s="54"/>
      <c r="Q22" s="54"/>
      <c r="R22" s="54"/>
      <c r="S22" s="47"/>
      <c r="T22" s="54"/>
      <c r="U22" s="54"/>
      <c r="V22" s="54"/>
      <c r="W22" s="47"/>
      <c r="X22" s="54"/>
      <c r="Y22" s="54"/>
      <c r="Z22" s="54"/>
      <c r="AA22" s="47"/>
    </row>
    <row r="23" spans="1:27" ht="12.75" customHeight="1" x14ac:dyDescent="0.25">
      <c r="A23" s="49" t="s">
        <v>36</v>
      </c>
      <c r="B23" s="58"/>
      <c r="C23" s="58"/>
      <c r="D23" s="58"/>
      <c r="E23" s="58"/>
      <c r="F23" s="58"/>
      <c r="G23" s="58"/>
      <c r="H23" s="58"/>
      <c r="I23" s="58"/>
      <c r="J23" s="58"/>
      <c r="K23" s="50">
        <v>2525</v>
      </c>
      <c r="L23" s="56" t="s">
        <v>58</v>
      </c>
      <c r="M23" s="56" t="s">
        <v>58</v>
      </c>
      <c r="N23" s="56">
        <v>153.55000000000001</v>
      </c>
      <c r="O23" s="50">
        <v>2678.55</v>
      </c>
      <c r="P23" s="56" t="s">
        <v>58</v>
      </c>
      <c r="Q23" s="56" t="s">
        <v>58</v>
      </c>
      <c r="R23" s="51">
        <v>158.05000000000001</v>
      </c>
      <c r="S23" s="50">
        <v>2836.6000000000004</v>
      </c>
      <c r="T23" s="56" t="s">
        <v>58</v>
      </c>
      <c r="U23" s="56" t="s">
        <v>58</v>
      </c>
      <c r="V23" s="51">
        <v>158.05000000000001</v>
      </c>
      <c r="W23" s="50">
        <v>2994.6500000000005</v>
      </c>
      <c r="X23" s="56" t="s">
        <v>58</v>
      </c>
      <c r="Y23" s="56" t="s">
        <v>58</v>
      </c>
      <c r="Z23" s="51">
        <v>158.05000000000001</v>
      </c>
      <c r="AA23" s="50">
        <v>3152.7000000000007</v>
      </c>
    </row>
    <row r="24" spans="1:27" ht="12.75" customHeight="1" x14ac:dyDescent="0.25">
      <c r="A24" s="49" t="s">
        <v>37</v>
      </c>
      <c r="B24" s="58"/>
      <c r="C24" s="58"/>
      <c r="D24" s="58"/>
      <c r="E24" s="58"/>
      <c r="F24" s="58"/>
      <c r="G24" s="58"/>
      <c r="H24" s="58"/>
      <c r="I24" s="58"/>
      <c r="J24" s="58"/>
      <c r="K24" s="50">
        <v>4125</v>
      </c>
      <c r="L24" s="51">
        <v>163</v>
      </c>
      <c r="M24" s="51">
        <v>163</v>
      </c>
      <c r="N24" s="51">
        <v>250</v>
      </c>
      <c r="O24" s="50">
        <v>4375</v>
      </c>
      <c r="P24" s="51">
        <v>102</v>
      </c>
      <c r="Q24" s="51">
        <v>102</v>
      </c>
      <c r="R24" s="51">
        <v>233</v>
      </c>
      <c r="S24" s="50">
        <v>4608</v>
      </c>
      <c r="T24" s="51">
        <v>120</v>
      </c>
      <c r="U24" s="51">
        <v>120</v>
      </c>
      <c r="V24" s="51">
        <v>213</v>
      </c>
      <c r="W24" s="50">
        <v>4821</v>
      </c>
      <c r="X24" s="51">
        <v>216</v>
      </c>
      <c r="Y24" s="51">
        <v>216</v>
      </c>
      <c r="Z24" s="51">
        <v>153</v>
      </c>
      <c r="AA24" s="50">
        <v>4974</v>
      </c>
    </row>
    <row r="25" spans="1:27" ht="12.75" customHeight="1" x14ac:dyDescent="0.25">
      <c r="A25" s="49" t="s">
        <v>38</v>
      </c>
      <c r="B25" s="58"/>
      <c r="C25" s="58"/>
      <c r="D25" s="58"/>
      <c r="E25" s="58"/>
      <c r="F25" s="58"/>
      <c r="G25" s="58"/>
      <c r="H25" s="58"/>
      <c r="I25" s="58"/>
      <c r="J25" s="58"/>
      <c r="K25" s="50">
        <v>4201</v>
      </c>
      <c r="L25" s="51">
        <v>134</v>
      </c>
      <c r="M25" s="51">
        <v>134</v>
      </c>
      <c r="N25" s="51">
        <v>401</v>
      </c>
      <c r="O25" s="50">
        <v>4602</v>
      </c>
      <c r="P25" s="51">
        <v>204</v>
      </c>
      <c r="Q25" s="51">
        <v>204</v>
      </c>
      <c r="R25" s="51">
        <v>234</v>
      </c>
      <c r="S25" s="50">
        <v>4836</v>
      </c>
      <c r="T25" s="51">
        <v>214</v>
      </c>
      <c r="U25" s="51">
        <v>214</v>
      </c>
      <c r="V25" s="51">
        <v>214</v>
      </c>
      <c r="W25" s="50">
        <v>5050</v>
      </c>
      <c r="X25" s="51">
        <v>284</v>
      </c>
      <c r="Y25" s="51">
        <v>284</v>
      </c>
      <c r="Z25" s="51">
        <v>154</v>
      </c>
      <c r="AA25" s="50">
        <v>5204</v>
      </c>
    </row>
    <row r="26" spans="1:27" ht="12.75" customHeight="1" x14ac:dyDescent="0.25">
      <c r="A26" s="49" t="s">
        <v>39</v>
      </c>
      <c r="B26" s="58"/>
      <c r="C26" s="58"/>
      <c r="D26" s="58"/>
      <c r="E26" s="58"/>
      <c r="F26" s="58"/>
      <c r="G26" s="58"/>
      <c r="H26" s="58"/>
      <c r="I26" s="58"/>
      <c r="J26" s="58"/>
      <c r="K26" s="50">
        <v>2614</v>
      </c>
      <c r="L26" s="54"/>
      <c r="M26" s="54"/>
      <c r="N26" s="54"/>
      <c r="O26" s="47"/>
      <c r="P26" s="54"/>
      <c r="Q26" s="54"/>
      <c r="R26" s="54"/>
      <c r="S26" s="47"/>
      <c r="T26" s="54"/>
      <c r="U26" s="54"/>
      <c r="V26" s="54"/>
      <c r="W26" s="47"/>
      <c r="X26" s="54"/>
      <c r="Y26" s="54"/>
      <c r="Z26" s="54"/>
      <c r="AA26" s="47"/>
    </row>
    <row r="27" spans="1:27" ht="12.75" customHeight="1" x14ac:dyDescent="0.25">
      <c r="A27" s="45" t="s">
        <v>40</v>
      </c>
      <c r="B27" s="58"/>
      <c r="C27" s="58"/>
      <c r="D27" s="58"/>
      <c r="E27" s="58"/>
      <c r="F27" s="58"/>
      <c r="G27" s="58"/>
      <c r="H27" s="58"/>
      <c r="I27" s="58"/>
      <c r="J27" s="58"/>
      <c r="K27" s="47"/>
      <c r="L27" s="54"/>
      <c r="M27" s="54"/>
      <c r="N27" s="54"/>
      <c r="O27" s="47"/>
      <c r="P27" s="54"/>
      <c r="Q27" s="54"/>
      <c r="R27" s="54"/>
      <c r="S27" s="47"/>
      <c r="T27" s="54"/>
      <c r="U27" s="54"/>
      <c r="V27" s="54"/>
      <c r="W27" s="47"/>
      <c r="X27" s="54"/>
      <c r="Y27" s="54"/>
      <c r="Z27" s="54"/>
      <c r="AA27" s="47"/>
    </row>
    <row r="28" spans="1:27" ht="12.75" customHeight="1" x14ac:dyDescent="0.25">
      <c r="A28" s="49" t="s">
        <v>41</v>
      </c>
      <c r="B28" s="58"/>
      <c r="C28" s="58"/>
      <c r="D28" s="58"/>
      <c r="E28" s="58"/>
      <c r="F28" s="58"/>
      <c r="G28" s="58"/>
      <c r="H28" s="58"/>
      <c r="I28" s="58"/>
      <c r="J28" s="58"/>
      <c r="K28" s="50">
        <v>3967</v>
      </c>
      <c r="L28" s="51">
        <v>38.65</v>
      </c>
      <c r="M28" s="51"/>
      <c r="N28" s="51">
        <v>118.05</v>
      </c>
      <c r="O28" s="50">
        <v>4123.7</v>
      </c>
      <c r="P28" s="51">
        <v>33.650000000000006</v>
      </c>
      <c r="Q28" s="51"/>
      <c r="R28" s="51">
        <v>109.55</v>
      </c>
      <c r="S28" s="50">
        <v>4266.8999999999996</v>
      </c>
      <c r="T28" s="51">
        <v>33.650000000000006</v>
      </c>
      <c r="U28" s="51"/>
      <c r="V28" s="51">
        <v>109.55</v>
      </c>
      <c r="W28" s="50">
        <v>4410.0999999999995</v>
      </c>
      <c r="X28" s="51">
        <v>33.650000000000006</v>
      </c>
      <c r="Y28" s="51"/>
      <c r="Z28" s="51">
        <v>109.55</v>
      </c>
      <c r="AA28" s="50">
        <v>4553.2999999999993</v>
      </c>
    </row>
    <row r="29" spans="1:27" ht="12.75" customHeight="1" x14ac:dyDescent="0.25">
      <c r="A29" s="57" t="s">
        <v>42</v>
      </c>
      <c r="B29" s="58"/>
      <c r="C29" s="58"/>
      <c r="D29" s="58"/>
      <c r="E29" s="58"/>
      <c r="F29" s="58"/>
      <c r="G29" s="58"/>
      <c r="H29" s="58"/>
      <c r="I29" s="58"/>
      <c r="J29" s="58"/>
      <c r="K29" s="50">
        <v>463347</v>
      </c>
      <c r="L29" s="51">
        <v>7388.7284733842544</v>
      </c>
      <c r="M29" s="51">
        <v>9045.7284733842534</v>
      </c>
      <c r="N29" s="51">
        <v>8321.335627715478</v>
      </c>
      <c r="O29" s="50">
        <v>470011.33562771545</v>
      </c>
      <c r="P29" s="51">
        <v>7549.26</v>
      </c>
      <c r="Q29" s="51">
        <v>9029.26</v>
      </c>
      <c r="R29" s="51">
        <v>4696</v>
      </c>
      <c r="S29" s="50">
        <v>473227.33562771545</v>
      </c>
      <c r="T29" s="51">
        <v>5537.26</v>
      </c>
      <c r="U29" s="51">
        <v>7017.26</v>
      </c>
      <c r="V29" s="51">
        <v>4503</v>
      </c>
      <c r="W29" s="50">
        <v>476250.33562771545</v>
      </c>
      <c r="X29" s="51">
        <v>5535.26</v>
      </c>
      <c r="Y29" s="51">
        <v>7015.26</v>
      </c>
      <c r="Z29" s="51">
        <v>4503</v>
      </c>
      <c r="AA29" s="50">
        <v>479273.33562771545</v>
      </c>
    </row>
    <row r="30" spans="1:27" ht="12.75" customHeight="1" x14ac:dyDescent="0.25">
      <c r="A30" s="49" t="s">
        <v>43</v>
      </c>
      <c r="B30" s="58"/>
      <c r="C30" s="58"/>
      <c r="D30" s="58"/>
      <c r="E30" s="58"/>
      <c r="F30" s="58"/>
      <c r="G30" s="58"/>
      <c r="H30" s="58"/>
      <c r="I30" s="58"/>
      <c r="J30" s="58"/>
      <c r="K30" s="50">
        <v>3964</v>
      </c>
      <c r="L30" s="56">
        <v>1</v>
      </c>
      <c r="M30" s="56"/>
      <c r="N30" s="51">
        <v>35.5</v>
      </c>
      <c r="O30" s="50">
        <v>4000.5</v>
      </c>
      <c r="P30" s="56">
        <v>2</v>
      </c>
      <c r="Q30" s="56"/>
      <c r="R30" s="51">
        <v>48.5</v>
      </c>
      <c r="S30" s="50">
        <v>4051</v>
      </c>
      <c r="T30" s="56">
        <v>2</v>
      </c>
      <c r="U30" s="56"/>
      <c r="V30" s="51">
        <v>48.5</v>
      </c>
      <c r="W30" s="50">
        <v>4101.5</v>
      </c>
      <c r="X30" s="56">
        <v>2</v>
      </c>
      <c r="Y30" s="56"/>
      <c r="Z30" s="51">
        <v>48.5</v>
      </c>
      <c r="AA30" s="50">
        <v>4152</v>
      </c>
    </row>
    <row r="31" spans="1:27" ht="12.75" customHeight="1" x14ac:dyDescent="0.25">
      <c r="A31" s="45" t="s">
        <v>44</v>
      </c>
      <c r="B31" s="58"/>
      <c r="C31" s="58"/>
      <c r="D31" s="58"/>
      <c r="E31" s="58"/>
      <c r="F31" s="58"/>
      <c r="G31" s="58"/>
      <c r="H31" s="58"/>
      <c r="I31" s="58"/>
      <c r="J31" s="58"/>
      <c r="K31" s="47"/>
      <c r="L31" s="54"/>
      <c r="M31" s="54"/>
      <c r="N31" s="54"/>
      <c r="O31" s="47"/>
      <c r="P31" s="54"/>
      <c r="Q31" s="54"/>
      <c r="R31" s="54"/>
      <c r="S31" s="47"/>
      <c r="T31" s="54"/>
      <c r="U31" s="54"/>
      <c r="V31" s="54"/>
      <c r="W31" s="47"/>
      <c r="X31" s="54"/>
      <c r="Y31" s="54"/>
      <c r="Z31" s="54"/>
      <c r="AA31" s="47"/>
    </row>
    <row r="32" spans="1:27" ht="12.75" customHeight="1" x14ac:dyDescent="0.25">
      <c r="A32" s="49" t="s">
        <v>45</v>
      </c>
      <c r="B32" s="58"/>
      <c r="C32" s="58"/>
      <c r="D32" s="58"/>
      <c r="E32" s="58"/>
      <c r="F32" s="58"/>
      <c r="G32" s="58"/>
      <c r="H32" s="58"/>
      <c r="I32" s="58"/>
      <c r="J32" s="58"/>
      <c r="K32" s="50">
        <v>4069</v>
      </c>
      <c r="L32" s="51">
        <v>39.65</v>
      </c>
      <c r="M32" s="51"/>
      <c r="N32" s="51">
        <v>153.55000000000001</v>
      </c>
      <c r="O32" s="50">
        <v>4262.2</v>
      </c>
      <c r="P32" s="51">
        <v>35.650000000000006</v>
      </c>
      <c r="Q32" s="51"/>
      <c r="R32" s="51">
        <v>158.05000000000001</v>
      </c>
      <c r="S32" s="50">
        <v>4455.8999999999996</v>
      </c>
      <c r="T32" s="51">
        <v>35.650000000000006</v>
      </c>
      <c r="U32" s="51"/>
      <c r="V32" s="51">
        <v>158.05000000000001</v>
      </c>
      <c r="W32" s="50">
        <v>4649.5999999999995</v>
      </c>
      <c r="X32" s="51">
        <v>35.650000000000006</v>
      </c>
      <c r="Y32" s="51"/>
      <c r="Z32" s="51">
        <v>158.05000000000001</v>
      </c>
      <c r="AA32" s="50">
        <v>4843.2999999999993</v>
      </c>
    </row>
    <row r="33" spans="1:27" ht="12.75" customHeight="1" x14ac:dyDescent="0.25">
      <c r="A33" s="49" t="s">
        <v>46</v>
      </c>
      <c r="B33" s="58"/>
      <c r="C33" s="58"/>
      <c r="D33" s="58"/>
      <c r="E33" s="58"/>
      <c r="F33" s="58"/>
      <c r="G33" s="58"/>
      <c r="H33" s="58"/>
      <c r="I33" s="58"/>
      <c r="J33" s="58"/>
      <c r="K33" s="50">
        <v>471396</v>
      </c>
      <c r="L33" s="51">
        <v>55588.097103884254</v>
      </c>
      <c r="M33" s="51">
        <v>56255.097103884254</v>
      </c>
      <c r="N33" s="51">
        <v>8811.7356277154795</v>
      </c>
      <c r="O33" s="50">
        <v>479540.73562771542</v>
      </c>
      <c r="P33" s="51">
        <v>31538.450000000004</v>
      </c>
      <c r="Q33" s="51">
        <v>32142.450000000004</v>
      </c>
      <c r="R33" s="51">
        <v>7745</v>
      </c>
      <c r="S33" s="50">
        <v>486681.73562771542</v>
      </c>
      <c r="T33" s="51">
        <v>22665.4</v>
      </c>
      <c r="U33" s="51">
        <v>23269.4</v>
      </c>
      <c r="V33" s="51">
        <v>7418</v>
      </c>
      <c r="W33" s="50">
        <v>493495.73562771542</v>
      </c>
      <c r="X33" s="51">
        <v>21545.41</v>
      </c>
      <c r="Y33" s="51">
        <v>22149.41</v>
      </c>
      <c r="Z33" s="51">
        <v>7311</v>
      </c>
      <c r="AA33" s="50">
        <v>500202.73562771542</v>
      </c>
    </row>
    <row r="34" spans="1:27" ht="12.75" customHeight="1" x14ac:dyDescent="0.25">
      <c r="A34" s="49" t="s">
        <v>47</v>
      </c>
      <c r="B34" s="58"/>
      <c r="C34" s="58"/>
      <c r="D34" s="58"/>
      <c r="E34" s="58"/>
      <c r="F34" s="58"/>
      <c r="G34" s="58"/>
      <c r="H34" s="58"/>
      <c r="I34" s="58"/>
      <c r="J34" s="58"/>
      <c r="K34" s="50">
        <v>3408</v>
      </c>
      <c r="L34" s="51"/>
      <c r="M34" s="51"/>
      <c r="N34" s="51"/>
      <c r="O34" s="50">
        <v>3408</v>
      </c>
      <c r="P34" s="51"/>
      <c r="Q34" s="51"/>
      <c r="R34" s="51"/>
      <c r="S34" s="50">
        <v>3408</v>
      </c>
      <c r="T34" s="51"/>
      <c r="U34" s="51"/>
      <c r="V34" s="51"/>
      <c r="W34" s="50">
        <v>3408</v>
      </c>
      <c r="X34" s="51"/>
      <c r="Y34" s="51"/>
      <c r="Z34" s="51"/>
      <c r="AA34" s="50">
        <v>3408</v>
      </c>
    </row>
    <row r="35" spans="1:27" ht="10.5" x14ac:dyDescent="0.25">
      <c r="A35" s="3"/>
      <c r="B35" s="13"/>
      <c r="C35" s="3"/>
      <c r="D35" s="3"/>
      <c r="E35" s="13"/>
      <c r="F35" s="14"/>
      <c r="G35" s="13"/>
      <c r="H35" s="3"/>
      <c r="I35" s="3"/>
      <c r="J35" s="13"/>
      <c r="P35" s="27"/>
      <c r="Q35" s="27"/>
      <c r="R35" s="27"/>
      <c r="S35" s="14"/>
      <c r="T35" s="27"/>
      <c r="U35" s="27"/>
      <c r="V35" s="27"/>
      <c r="W35" s="14"/>
      <c r="X35" s="27"/>
      <c r="Y35" s="28"/>
      <c r="Z35" s="28"/>
      <c r="AA35" s="28"/>
    </row>
    <row r="36" spans="1:27" ht="20.5" x14ac:dyDescent="0.25">
      <c r="A36" s="36" t="s">
        <v>48</v>
      </c>
      <c r="B36" s="13"/>
      <c r="C36" s="3"/>
      <c r="D36" s="3"/>
      <c r="E36" s="13"/>
      <c r="F36" s="14"/>
      <c r="G36" s="13"/>
      <c r="H36" s="3"/>
      <c r="I36" s="3"/>
      <c r="J36" s="13"/>
      <c r="P36" s="27"/>
      <c r="Q36" s="33"/>
      <c r="R36" s="27"/>
      <c r="S36" s="14"/>
      <c r="T36" s="27"/>
      <c r="U36" s="27"/>
      <c r="V36" s="27"/>
      <c r="W36" s="14"/>
      <c r="X36" s="27"/>
      <c r="Y36" s="28"/>
      <c r="Z36" s="28"/>
      <c r="AA36" s="28"/>
    </row>
    <row r="37" spans="1:27" ht="10.5" x14ac:dyDescent="0.25">
      <c r="A37" s="3"/>
      <c r="B37" s="13"/>
      <c r="C37" s="3"/>
      <c r="D37" s="3"/>
      <c r="E37" s="13"/>
      <c r="F37" s="13"/>
      <c r="G37" s="13"/>
      <c r="H37" s="3"/>
      <c r="I37" s="3"/>
      <c r="J37" s="13"/>
      <c r="P37" s="27"/>
      <c r="Q37" s="27"/>
      <c r="R37" s="27"/>
      <c r="S37" s="14"/>
      <c r="T37" s="27"/>
      <c r="U37" s="27"/>
      <c r="V37" s="27"/>
      <c r="W37" s="14"/>
      <c r="X37" s="27"/>
      <c r="Y37" s="28"/>
      <c r="Z37" s="28"/>
      <c r="AA37" s="28"/>
    </row>
    <row r="38" spans="1:27" ht="10.5" x14ac:dyDescent="0.25">
      <c r="A38" s="3"/>
      <c r="B38" s="13"/>
      <c r="C38" s="3"/>
      <c r="D38" s="3"/>
      <c r="E38" s="13"/>
      <c r="F38" s="13"/>
      <c r="G38" s="13"/>
      <c r="H38" s="3"/>
      <c r="I38" s="3"/>
      <c r="J38" s="13"/>
      <c r="P38" s="27"/>
      <c r="Q38" s="27"/>
      <c r="R38" s="27"/>
      <c r="S38" s="14"/>
      <c r="T38" s="27"/>
      <c r="U38" s="27"/>
      <c r="V38" s="27"/>
      <c r="W38" s="14"/>
      <c r="X38" s="27"/>
      <c r="Y38" s="28"/>
      <c r="Z38" s="28"/>
      <c r="AA38" s="28"/>
    </row>
    <row r="39" spans="1:27" x14ac:dyDescent="0.2">
      <c r="P39" s="29"/>
    </row>
  </sheetData>
  <pageMargins left="0.11811023622047245" right="0.11811023622047245" top="0.15748031496062992" bottom="0" header="0.31496062992125984" footer="0.31496062992125984"/>
  <pageSetup paperSize="8" scale="66" orientation="landscape" r:id="rId1"/>
  <headerFooter>
    <oddHeader>&amp;C&amp;"Calibri"&amp;10&amp;K000000 Fluvius - Intern&amp;1#_x000D_</oddHead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9B76-D62A-4DBC-B4E1-27236C6D4B60}">
  <sheetPr>
    <pageSetUpPr fitToPage="1"/>
  </sheetPr>
  <dimension ref="A1:AA39"/>
  <sheetViews>
    <sheetView zoomScaleNormal="100" workbookViewId="0">
      <selection activeCell="F1" sqref="A1:XFD1048576"/>
    </sheetView>
  </sheetViews>
  <sheetFormatPr defaultColWidth="9.26953125" defaultRowHeight="10" x14ac:dyDescent="0.2"/>
  <cols>
    <col min="1" max="1" width="40.26953125" style="1" customWidth="1"/>
    <col min="2" max="2" width="12.453125" style="1" customWidth="1"/>
    <col min="3" max="3" width="12.26953125" style="1" customWidth="1"/>
    <col min="4" max="4" width="11.7265625" style="1" customWidth="1"/>
    <col min="5" max="5" width="10.453125" style="1" customWidth="1"/>
    <col min="6" max="6" width="10" style="1" customWidth="1"/>
    <col min="7" max="7" width="12.453125" style="1" customWidth="1"/>
    <col min="8" max="8" width="12.26953125" style="1" customWidth="1"/>
    <col min="9" max="9" width="11.7265625" style="1" customWidth="1"/>
    <col min="10" max="10" width="10" style="1" customWidth="1"/>
    <col min="11" max="11" width="13.26953125" style="1" customWidth="1"/>
    <col min="12" max="12" width="12.26953125" style="1" customWidth="1"/>
    <col min="13" max="13" width="12" style="1" customWidth="1"/>
    <col min="14" max="14" width="10.26953125" style="1" bestFit="1" customWidth="1"/>
    <col min="15" max="15" width="11.7265625" style="1" customWidth="1"/>
    <col min="16" max="17" width="12" style="1" customWidth="1"/>
    <col min="18" max="18" width="10.26953125" style="1" bestFit="1" customWidth="1"/>
    <col min="19" max="19" width="11.26953125" style="1" customWidth="1"/>
    <col min="20" max="20" width="11.7265625" style="1" customWidth="1"/>
    <col min="21" max="21" width="12.26953125" style="1" customWidth="1"/>
    <col min="22" max="22" width="10.26953125" style="1" bestFit="1" customWidth="1"/>
    <col min="23" max="23" width="11.7265625" style="1" customWidth="1"/>
    <col min="24" max="25" width="12" style="1" customWidth="1"/>
    <col min="26" max="26" width="10.26953125" style="1" bestFit="1" customWidth="1"/>
    <col min="27" max="27" width="11.26953125" style="1" customWidth="1"/>
    <col min="28" max="16384" width="9.26953125" style="1"/>
  </cols>
  <sheetData>
    <row r="1" spans="1:27" ht="12.5" x14ac:dyDescent="0.25">
      <c r="A1" s="11" t="s">
        <v>55</v>
      </c>
      <c r="B1" s="12"/>
      <c r="C1" s="14"/>
      <c r="D1" s="13"/>
      <c r="E1" s="2"/>
      <c r="F1" s="12"/>
      <c r="G1" s="12"/>
      <c r="H1" s="14"/>
      <c r="I1" s="13"/>
      <c r="J1" s="2"/>
      <c r="K1" s="12" t="s">
        <v>1</v>
      </c>
      <c r="L1" s="13">
        <v>2025</v>
      </c>
      <c r="M1" s="28"/>
      <c r="N1" s="28"/>
      <c r="O1" s="13"/>
      <c r="P1" s="28"/>
      <c r="Q1" s="28"/>
      <c r="R1" s="28"/>
      <c r="S1" s="13"/>
      <c r="T1" s="28"/>
      <c r="U1" s="28"/>
      <c r="V1" s="28"/>
      <c r="W1" s="13"/>
      <c r="X1" s="28"/>
      <c r="Y1" s="28"/>
      <c r="Z1" s="28"/>
      <c r="AA1" s="13"/>
    </row>
    <row r="2" spans="1:27" s="31" customFormat="1" ht="31.5" customHeight="1" x14ac:dyDescent="0.25">
      <c r="A2" s="30"/>
      <c r="B2" s="38">
        <v>2023</v>
      </c>
      <c r="C2" s="38">
        <v>2023</v>
      </c>
      <c r="D2" s="38">
        <v>2023</v>
      </c>
      <c r="E2" s="38" t="s">
        <v>59</v>
      </c>
      <c r="F2" s="38" t="s">
        <v>60</v>
      </c>
      <c r="G2" s="38">
        <v>2024</v>
      </c>
      <c r="H2" s="38">
        <v>2024</v>
      </c>
      <c r="I2" s="38">
        <v>2024</v>
      </c>
      <c r="J2" s="38" t="s">
        <v>61</v>
      </c>
      <c r="K2" s="39" t="s">
        <v>62</v>
      </c>
      <c r="L2" s="38">
        <v>2025</v>
      </c>
      <c r="M2" s="38">
        <v>2025</v>
      </c>
      <c r="N2" s="38">
        <v>2025</v>
      </c>
      <c r="O2" s="40" t="s">
        <v>63</v>
      </c>
      <c r="P2" s="38">
        <v>2026</v>
      </c>
      <c r="Q2" s="38">
        <v>2026</v>
      </c>
      <c r="R2" s="41">
        <v>2026</v>
      </c>
      <c r="S2" s="40" t="s">
        <v>64</v>
      </c>
      <c r="T2" s="38">
        <v>2027</v>
      </c>
      <c r="U2" s="38">
        <v>2027</v>
      </c>
      <c r="V2" s="38">
        <v>2027</v>
      </c>
      <c r="W2" s="40" t="s">
        <v>65</v>
      </c>
      <c r="X2" s="38">
        <v>2028</v>
      </c>
      <c r="Y2" s="38">
        <v>2028</v>
      </c>
      <c r="Z2" s="38">
        <v>2028</v>
      </c>
      <c r="AA2" s="40" t="s">
        <v>66</v>
      </c>
    </row>
    <row r="3" spans="1:27" ht="10.5" x14ac:dyDescent="0.25">
      <c r="A3" s="3"/>
      <c r="B3" s="42" t="s">
        <v>2</v>
      </c>
      <c r="C3" s="42" t="s">
        <v>2</v>
      </c>
      <c r="D3" s="42" t="s">
        <v>2</v>
      </c>
      <c r="E3" s="15"/>
      <c r="F3" s="16"/>
      <c r="G3" s="42" t="s">
        <v>3</v>
      </c>
      <c r="H3" s="42" t="s">
        <v>3</v>
      </c>
      <c r="I3" s="42" t="s">
        <v>3</v>
      </c>
      <c r="J3" s="15"/>
      <c r="K3" s="16"/>
      <c r="L3" s="42" t="s">
        <v>4</v>
      </c>
      <c r="M3" s="42" t="s">
        <v>4</v>
      </c>
      <c r="N3" s="42" t="s">
        <v>4</v>
      </c>
      <c r="O3" s="16"/>
      <c r="P3" s="43" t="s">
        <v>5</v>
      </c>
      <c r="Q3" s="43" t="s">
        <v>5</v>
      </c>
      <c r="R3" s="43" t="s">
        <v>5</v>
      </c>
      <c r="S3" s="44"/>
      <c r="T3" s="43" t="s">
        <v>6</v>
      </c>
      <c r="U3" s="43" t="s">
        <v>6</v>
      </c>
      <c r="V3" s="43" t="s">
        <v>6</v>
      </c>
      <c r="W3" s="44"/>
      <c r="X3" s="43" t="s">
        <v>7</v>
      </c>
      <c r="Y3" s="43" t="s">
        <v>7</v>
      </c>
      <c r="Z3" s="43" t="s">
        <v>7</v>
      </c>
      <c r="AA3" s="44"/>
    </row>
    <row r="4" spans="1:27" ht="32" thickBot="1" x14ac:dyDescent="0.3">
      <c r="A4" s="4" t="s">
        <v>0</v>
      </c>
      <c r="B4" s="17" t="s">
        <v>8</v>
      </c>
      <c r="C4" s="18" t="s">
        <v>9</v>
      </c>
      <c r="D4" s="19" t="s">
        <v>10</v>
      </c>
      <c r="E4" s="20" t="s">
        <v>11</v>
      </c>
      <c r="F4" s="5" t="s">
        <v>12</v>
      </c>
      <c r="G4" s="17" t="s">
        <v>8</v>
      </c>
      <c r="H4" s="18" t="s">
        <v>9</v>
      </c>
      <c r="I4" s="19" t="s">
        <v>10</v>
      </c>
      <c r="J4" s="20" t="s">
        <v>13</v>
      </c>
      <c r="K4" s="5" t="s">
        <v>14</v>
      </c>
      <c r="L4" s="17" t="s">
        <v>15</v>
      </c>
      <c r="M4" s="18" t="s">
        <v>16</v>
      </c>
      <c r="N4" s="10" t="s">
        <v>17</v>
      </c>
      <c r="O4" s="5" t="s">
        <v>18</v>
      </c>
      <c r="P4" s="17" t="s">
        <v>15</v>
      </c>
      <c r="Q4" s="18" t="s">
        <v>16</v>
      </c>
      <c r="R4" s="10" t="s">
        <v>17</v>
      </c>
      <c r="S4" s="5" t="s">
        <v>19</v>
      </c>
      <c r="T4" s="17" t="s">
        <v>15</v>
      </c>
      <c r="U4" s="18" t="s">
        <v>16</v>
      </c>
      <c r="V4" s="10" t="s">
        <v>17</v>
      </c>
      <c r="W4" s="5" t="s">
        <v>20</v>
      </c>
      <c r="X4" s="17" t="s">
        <v>8</v>
      </c>
      <c r="Y4" s="18" t="s">
        <v>9</v>
      </c>
      <c r="Z4" s="10" t="s">
        <v>17</v>
      </c>
      <c r="AA4" s="5" t="s">
        <v>21</v>
      </c>
    </row>
    <row r="5" spans="1:27" ht="12.75" customHeight="1" x14ac:dyDescent="0.25">
      <c r="A5" s="6"/>
      <c r="B5" s="58"/>
      <c r="C5" s="58"/>
      <c r="D5" s="58"/>
      <c r="E5" s="58"/>
      <c r="F5" s="58"/>
      <c r="G5" s="58"/>
      <c r="H5" s="58"/>
      <c r="I5" s="58"/>
      <c r="J5" s="58"/>
      <c r="K5" s="7"/>
      <c r="L5" s="21"/>
      <c r="M5" s="22"/>
      <c r="N5" s="22"/>
      <c r="O5" s="7"/>
      <c r="P5" s="23"/>
      <c r="Q5" s="23"/>
      <c r="R5" s="23"/>
      <c r="S5" s="24"/>
      <c r="T5" s="23"/>
      <c r="U5" s="23"/>
      <c r="V5" s="23"/>
      <c r="W5" s="24"/>
      <c r="X5" s="23"/>
      <c r="Y5" s="23"/>
      <c r="Z5" s="23"/>
      <c r="AA5" s="24"/>
    </row>
    <row r="6" spans="1:27" ht="12.75" customHeight="1" x14ac:dyDescent="0.25">
      <c r="A6" s="45" t="s">
        <v>22</v>
      </c>
      <c r="B6" s="58"/>
      <c r="C6" s="58"/>
      <c r="D6" s="58"/>
      <c r="E6" s="58"/>
      <c r="F6" s="58"/>
      <c r="G6" s="58"/>
      <c r="H6" s="58"/>
      <c r="I6" s="58"/>
      <c r="J6" s="58"/>
      <c r="K6" s="26"/>
      <c r="L6" s="48"/>
      <c r="M6" s="48"/>
      <c r="N6" s="48"/>
      <c r="O6" s="47"/>
      <c r="P6" s="48"/>
      <c r="Q6" s="48"/>
      <c r="R6" s="48"/>
      <c r="S6" s="46"/>
      <c r="T6" s="48"/>
      <c r="U6" s="48"/>
      <c r="V6" s="48"/>
      <c r="W6" s="46"/>
      <c r="X6" s="48"/>
      <c r="Y6" s="48"/>
      <c r="Z6" s="48"/>
      <c r="AA6" s="46"/>
    </row>
    <row r="7" spans="1:27" ht="12.75" customHeight="1" x14ac:dyDescent="0.25">
      <c r="A7" s="49" t="s">
        <v>23</v>
      </c>
      <c r="B7" s="58"/>
      <c r="C7" s="58"/>
      <c r="D7" s="58"/>
      <c r="E7" s="58"/>
      <c r="F7" s="58"/>
      <c r="G7" s="58"/>
      <c r="H7" s="58"/>
      <c r="I7" s="58"/>
      <c r="J7" s="58"/>
      <c r="K7" s="25">
        <v>0</v>
      </c>
      <c r="L7" s="51">
        <v>0</v>
      </c>
      <c r="M7" s="8">
        <v>0</v>
      </c>
      <c r="N7" s="51">
        <v>0</v>
      </c>
      <c r="O7" s="50">
        <v>0</v>
      </c>
      <c r="P7" s="51">
        <v>0</v>
      </c>
      <c r="Q7" s="51">
        <v>0</v>
      </c>
      <c r="R7" s="51">
        <v>0</v>
      </c>
      <c r="S7" s="50">
        <v>0</v>
      </c>
      <c r="T7" s="51">
        <v>0</v>
      </c>
      <c r="U7" s="8">
        <v>0</v>
      </c>
      <c r="V7" s="51">
        <v>0</v>
      </c>
      <c r="W7" s="50">
        <v>0</v>
      </c>
      <c r="X7" s="51">
        <v>0</v>
      </c>
      <c r="Y7" s="8">
        <v>0</v>
      </c>
      <c r="Z7" s="51">
        <v>0</v>
      </c>
      <c r="AA7" s="50">
        <v>0</v>
      </c>
    </row>
    <row r="8" spans="1:27" ht="12.75" customHeight="1" x14ac:dyDescent="0.25">
      <c r="A8" s="49" t="s">
        <v>24</v>
      </c>
      <c r="B8" s="58"/>
      <c r="C8" s="58"/>
      <c r="D8" s="58"/>
      <c r="E8" s="58"/>
      <c r="F8" s="58"/>
      <c r="G8" s="58"/>
      <c r="H8" s="58"/>
      <c r="I8" s="58"/>
      <c r="J8" s="58"/>
      <c r="K8" s="25"/>
      <c r="L8" s="51"/>
      <c r="M8" s="51"/>
      <c r="N8" s="51"/>
      <c r="O8" s="50">
        <v>0</v>
      </c>
      <c r="P8" s="51"/>
      <c r="Q8" s="51"/>
      <c r="R8" s="51"/>
      <c r="S8" s="50">
        <v>0</v>
      </c>
      <c r="T8" s="51"/>
      <c r="U8" s="51"/>
      <c r="V8" s="51"/>
      <c r="W8" s="50">
        <v>0</v>
      </c>
      <c r="X8" s="51"/>
      <c r="Y8" s="51"/>
      <c r="Z8" s="51"/>
      <c r="AA8" s="50">
        <v>0</v>
      </c>
    </row>
    <row r="9" spans="1:27" ht="12.75" customHeight="1" x14ac:dyDescent="0.25">
      <c r="A9" s="49" t="s">
        <v>25</v>
      </c>
      <c r="B9" s="58"/>
      <c r="C9" s="58"/>
      <c r="D9" s="58"/>
      <c r="E9" s="58"/>
      <c r="F9" s="58"/>
      <c r="G9" s="58"/>
      <c r="H9" s="58"/>
      <c r="I9" s="58"/>
      <c r="J9" s="58"/>
      <c r="K9" s="25">
        <v>3999412.77</v>
      </c>
      <c r="L9" s="51">
        <v>85956</v>
      </c>
      <c r="M9" s="51">
        <v>85956</v>
      </c>
      <c r="N9" s="9">
        <v>74495</v>
      </c>
      <c r="O9" s="50">
        <v>4073907.77</v>
      </c>
      <c r="P9" s="51">
        <v>73634</v>
      </c>
      <c r="Q9" s="51">
        <v>73634</v>
      </c>
      <c r="R9" s="9">
        <v>96348</v>
      </c>
      <c r="S9" s="50">
        <v>4170255.77</v>
      </c>
      <c r="T9" s="51">
        <v>87755</v>
      </c>
      <c r="U9" s="51">
        <v>87755</v>
      </c>
      <c r="V9" s="9">
        <v>77619</v>
      </c>
      <c r="W9" s="50">
        <v>4247874.7699999996</v>
      </c>
      <c r="X9" s="51">
        <v>77994</v>
      </c>
      <c r="Y9" s="51">
        <v>77994</v>
      </c>
      <c r="Z9" s="9">
        <v>78623</v>
      </c>
      <c r="AA9" s="50">
        <v>4326497.7699999996</v>
      </c>
    </row>
    <row r="10" spans="1:27" s="35" customFormat="1" ht="12.75" customHeight="1" x14ac:dyDescent="0.25">
      <c r="A10" s="52" t="s">
        <v>26</v>
      </c>
      <c r="B10" s="58"/>
      <c r="C10" s="58"/>
      <c r="D10" s="58"/>
      <c r="E10" s="58"/>
      <c r="F10" s="58"/>
      <c r="G10" s="58"/>
      <c r="H10" s="58"/>
      <c r="I10" s="58"/>
      <c r="J10" s="58"/>
      <c r="K10" s="25">
        <v>3999412.77</v>
      </c>
      <c r="L10" s="53">
        <v>85956</v>
      </c>
      <c r="M10" s="53">
        <v>85956</v>
      </c>
      <c r="N10" s="34">
        <v>74495</v>
      </c>
      <c r="O10" s="50">
        <v>4073907.77</v>
      </c>
      <c r="P10" s="53">
        <v>73634</v>
      </c>
      <c r="Q10" s="53">
        <v>73634</v>
      </c>
      <c r="R10" s="34">
        <v>96348</v>
      </c>
      <c r="S10" s="50">
        <v>4170255.77</v>
      </c>
      <c r="T10" s="53">
        <v>87755</v>
      </c>
      <c r="U10" s="53">
        <v>87755</v>
      </c>
      <c r="V10" s="34">
        <v>77619</v>
      </c>
      <c r="W10" s="50">
        <v>4247874.7699999996</v>
      </c>
      <c r="X10" s="53">
        <v>77994</v>
      </c>
      <c r="Y10" s="53">
        <v>77994</v>
      </c>
      <c r="Z10" s="34">
        <v>78623</v>
      </c>
      <c r="AA10" s="50">
        <v>4326497.7699999996</v>
      </c>
    </row>
    <row r="11" spans="1:27" ht="12.75" customHeight="1" x14ac:dyDescent="0.25">
      <c r="A11" s="45" t="s">
        <v>27</v>
      </c>
      <c r="B11" s="58"/>
      <c r="C11" s="58"/>
      <c r="D11" s="58"/>
      <c r="E11" s="58"/>
      <c r="F11" s="58"/>
      <c r="G11" s="58"/>
      <c r="H11" s="58"/>
      <c r="I11" s="58"/>
      <c r="J11" s="58"/>
      <c r="K11" s="47"/>
      <c r="L11" s="54"/>
      <c r="M11" s="54"/>
      <c r="N11" s="54"/>
      <c r="O11" s="47"/>
      <c r="P11" s="54"/>
      <c r="Q11" s="54"/>
      <c r="R11" s="54"/>
      <c r="S11" s="47"/>
      <c r="T11" s="54"/>
      <c r="U11" s="54"/>
      <c r="V11" s="54"/>
      <c r="W11" s="47"/>
      <c r="X11" s="54"/>
      <c r="Y11" s="54"/>
      <c r="Z11" s="54"/>
      <c r="AA11" s="47"/>
    </row>
    <row r="12" spans="1:27" ht="12.65" customHeight="1" x14ac:dyDescent="0.25">
      <c r="A12" s="49" t="s">
        <v>23</v>
      </c>
      <c r="B12" s="58"/>
      <c r="C12" s="58"/>
      <c r="D12" s="58"/>
      <c r="E12" s="58"/>
      <c r="F12" s="58"/>
      <c r="G12" s="58"/>
      <c r="H12" s="58"/>
      <c r="I12" s="58"/>
      <c r="J12" s="58"/>
      <c r="K12" s="50">
        <v>741.34</v>
      </c>
      <c r="L12" s="51">
        <v>0</v>
      </c>
      <c r="M12" s="51">
        <v>0</v>
      </c>
      <c r="N12" s="51">
        <v>0</v>
      </c>
      <c r="O12" s="50">
        <v>741.34</v>
      </c>
      <c r="P12" s="51">
        <v>0</v>
      </c>
      <c r="Q12" s="51">
        <v>0</v>
      </c>
      <c r="R12" s="51">
        <v>0</v>
      </c>
      <c r="S12" s="50">
        <v>741.34</v>
      </c>
      <c r="T12" s="51">
        <v>0</v>
      </c>
      <c r="U12" s="51">
        <v>0</v>
      </c>
      <c r="V12" s="51">
        <v>0</v>
      </c>
      <c r="W12" s="50">
        <v>741.34</v>
      </c>
      <c r="X12" s="51">
        <v>0</v>
      </c>
      <c r="Y12" s="51">
        <v>0</v>
      </c>
      <c r="Z12" s="51">
        <v>0</v>
      </c>
      <c r="AA12" s="50">
        <v>741.34</v>
      </c>
    </row>
    <row r="13" spans="1:27" ht="12.75" customHeight="1" x14ac:dyDescent="0.25">
      <c r="A13" s="49" t="s">
        <v>24</v>
      </c>
      <c r="B13" s="58"/>
      <c r="C13" s="58"/>
      <c r="D13" s="58"/>
      <c r="E13" s="58"/>
      <c r="F13" s="58"/>
      <c r="G13" s="58"/>
      <c r="H13" s="58"/>
      <c r="I13" s="58"/>
      <c r="J13" s="58"/>
      <c r="K13" s="50">
        <v>1535236.4489999991</v>
      </c>
      <c r="L13" s="51">
        <v>1166</v>
      </c>
      <c r="M13" s="51">
        <v>6121</v>
      </c>
      <c r="N13" s="51">
        <v>42117</v>
      </c>
      <c r="O13" s="50">
        <v>1572398.4489999991</v>
      </c>
      <c r="P13" s="51">
        <v>1166</v>
      </c>
      <c r="Q13" s="51">
        <v>6121</v>
      </c>
      <c r="R13" s="51">
        <v>29307</v>
      </c>
      <c r="S13" s="50">
        <v>1596750.4489999991</v>
      </c>
      <c r="T13" s="51">
        <v>1166</v>
      </c>
      <c r="U13" s="51">
        <v>6121</v>
      </c>
      <c r="V13" s="51">
        <v>29307</v>
      </c>
      <c r="W13" s="50">
        <v>1621102.4489999991</v>
      </c>
      <c r="X13" s="51">
        <v>1166</v>
      </c>
      <c r="Y13" s="51">
        <v>6121</v>
      </c>
      <c r="Z13" s="51">
        <v>30967</v>
      </c>
      <c r="AA13" s="50">
        <v>1647114.4489999991</v>
      </c>
    </row>
    <row r="14" spans="1:27" ht="12.75" customHeight="1" x14ac:dyDescent="0.25">
      <c r="A14" s="49" t="s">
        <v>25</v>
      </c>
      <c r="B14" s="58"/>
      <c r="C14" s="58"/>
      <c r="D14" s="58"/>
      <c r="E14" s="58"/>
      <c r="F14" s="58"/>
      <c r="G14" s="58"/>
      <c r="H14" s="58"/>
      <c r="I14" s="58"/>
      <c r="J14" s="58"/>
      <c r="K14" s="50">
        <v>5659597.197999998</v>
      </c>
      <c r="L14" s="51">
        <v>36702</v>
      </c>
      <c r="M14" s="51">
        <v>31747</v>
      </c>
      <c r="N14" s="51">
        <v>242868</v>
      </c>
      <c r="O14" s="50">
        <v>5907420.197999998</v>
      </c>
      <c r="P14" s="51">
        <v>35922</v>
      </c>
      <c r="Q14" s="51">
        <v>30967</v>
      </c>
      <c r="R14" s="51">
        <v>232853</v>
      </c>
      <c r="S14" s="50">
        <v>6145228.197999998</v>
      </c>
      <c r="T14" s="51">
        <v>35922</v>
      </c>
      <c r="U14" s="51">
        <v>30967</v>
      </c>
      <c r="V14" s="51">
        <v>232519</v>
      </c>
      <c r="W14" s="50">
        <v>6382702.197999998</v>
      </c>
      <c r="X14" s="51">
        <v>35922</v>
      </c>
      <c r="Y14" s="51">
        <v>30967</v>
      </c>
      <c r="Z14" s="51">
        <v>229886</v>
      </c>
      <c r="AA14" s="50">
        <v>6617543.197999998</v>
      </c>
    </row>
    <row r="15" spans="1:27" ht="12.75" customHeight="1" x14ac:dyDescent="0.25">
      <c r="A15" s="49" t="s">
        <v>28</v>
      </c>
      <c r="B15" s="58"/>
      <c r="C15" s="58"/>
      <c r="D15" s="58"/>
      <c r="E15" s="58"/>
      <c r="F15" s="58"/>
      <c r="G15" s="58"/>
      <c r="H15" s="58"/>
      <c r="I15" s="58"/>
      <c r="J15" s="58"/>
      <c r="K15" s="50">
        <v>20472.261279670125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</row>
    <row r="16" spans="1:27" ht="12.75" customHeight="1" x14ac:dyDescent="0.25">
      <c r="A16" s="49" t="s">
        <v>29</v>
      </c>
      <c r="B16" s="58"/>
      <c r="C16" s="58"/>
      <c r="D16" s="58"/>
      <c r="E16" s="58"/>
      <c r="F16" s="58"/>
      <c r="G16" s="58"/>
      <c r="H16" s="58"/>
      <c r="I16" s="58"/>
      <c r="J16" s="58"/>
      <c r="K16" s="50">
        <v>1251535.0287203297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</row>
    <row r="17" spans="1:27" ht="12.75" customHeight="1" x14ac:dyDescent="0.25">
      <c r="A17" s="49" t="s">
        <v>30</v>
      </c>
      <c r="B17" s="58"/>
      <c r="C17" s="58"/>
      <c r="D17" s="58"/>
      <c r="E17" s="58"/>
      <c r="F17" s="58"/>
      <c r="G17" s="58"/>
      <c r="H17" s="58"/>
      <c r="I17" s="58"/>
      <c r="J17" s="58"/>
      <c r="K17" s="50">
        <v>5923567.6970000006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</row>
    <row r="18" spans="1:27" s="35" customFormat="1" ht="12.75" customHeight="1" x14ac:dyDescent="0.25">
      <c r="A18" s="52" t="s">
        <v>31</v>
      </c>
      <c r="B18" s="58"/>
      <c r="C18" s="58"/>
      <c r="D18" s="58"/>
      <c r="E18" s="58"/>
      <c r="F18" s="58"/>
      <c r="G18" s="58"/>
      <c r="H18" s="58"/>
      <c r="I18" s="58"/>
      <c r="J18" s="58"/>
      <c r="K18" s="50">
        <v>7195574.9869999969</v>
      </c>
      <c r="L18" s="53">
        <v>37868</v>
      </c>
      <c r="M18" s="53">
        <v>37868</v>
      </c>
      <c r="N18" s="53">
        <v>284985</v>
      </c>
      <c r="O18" s="50">
        <v>7480559.9869999969</v>
      </c>
      <c r="P18" s="53">
        <v>37088</v>
      </c>
      <c r="Q18" s="53">
        <v>37088</v>
      </c>
      <c r="R18" s="53">
        <v>262160</v>
      </c>
      <c r="S18" s="50">
        <v>7742719.9869999969</v>
      </c>
      <c r="T18" s="53">
        <v>37088</v>
      </c>
      <c r="U18" s="53">
        <v>37088</v>
      </c>
      <c r="V18" s="53">
        <v>261826</v>
      </c>
      <c r="W18" s="50">
        <v>8004545.9869999969</v>
      </c>
      <c r="X18" s="53">
        <v>37088</v>
      </c>
      <c r="Y18" s="53">
        <v>37088</v>
      </c>
      <c r="Z18" s="53">
        <v>260853</v>
      </c>
      <c r="AA18" s="50">
        <v>8265398.9869999969</v>
      </c>
    </row>
    <row r="19" spans="1:27" ht="12.75" customHeight="1" x14ac:dyDescent="0.25">
      <c r="A19" s="45" t="s">
        <v>32</v>
      </c>
      <c r="B19" s="58"/>
      <c r="C19" s="58"/>
      <c r="D19" s="58"/>
      <c r="E19" s="58"/>
      <c r="F19" s="58"/>
      <c r="G19" s="58"/>
      <c r="H19" s="58"/>
      <c r="I19" s="58"/>
      <c r="J19" s="58"/>
      <c r="K19" s="47"/>
      <c r="L19" s="54"/>
      <c r="M19" s="54"/>
      <c r="N19" s="54"/>
      <c r="O19" s="47"/>
      <c r="P19" s="54"/>
      <c r="Q19" s="54"/>
      <c r="R19" s="54"/>
      <c r="S19" s="47"/>
      <c r="T19" s="54"/>
      <c r="U19" s="54"/>
      <c r="V19" s="54"/>
      <c r="W19" s="47"/>
      <c r="X19" s="54"/>
      <c r="Y19" s="54"/>
      <c r="Z19" s="54"/>
      <c r="AA19" s="47"/>
    </row>
    <row r="20" spans="1:27" ht="12.75" customHeight="1" x14ac:dyDescent="0.25">
      <c r="A20" s="49" t="s">
        <v>33</v>
      </c>
      <c r="B20" s="58"/>
      <c r="C20" s="58"/>
      <c r="D20" s="58"/>
      <c r="E20" s="58"/>
      <c r="F20" s="58"/>
      <c r="G20" s="58"/>
      <c r="H20" s="58"/>
      <c r="I20" s="58"/>
      <c r="J20" s="58"/>
      <c r="K20" s="50">
        <v>18</v>
      </c>
      <c r="L20" s="55">
        <v>0</v>
      </c>
      <c r="M20" s="55">
        <v>0</v>
      </c>
      <c r="N20" s="55">
        <v>0</v>
      </c>
      <c r="O20" s="50">
        <v>18</v>
      </c>
      <c r="P20" s="55">
        <v>0</v>
      </c>
      <c r="Q20" s="55">
        <v>0</v>
      </c>
      <c r="R20" s="55">
        <v>1</v>
      </c>
      <c r="S20" s="50">
        <v>19</v>
      </c>
      <c r="T20" s="55">
        <v>0</v>
      </c>
      <c r="U20" s="55">
        <v>0</v>
      </c>
      <c r="V20" s="55">
        <v>0</v>
      </c>
      <c r="W20" s="50">
        <v>19</v>
      </c>
      <c r="X20" s="55">
        <v>0</v>
      </c>
      <c r="Y20" s="55">
        <v>0</v>
      </c>
      <c r="Z20" s="55">
        <v>0</v>
      </c>
      <c r="AA20" s="50">
        <v>19</v>
      </c>
    </row>
    <row r="21" spans="1:27" ht="12.75" customHeight="1" x14ac:dyDescent="0.25">
      <c r="A21" s="49" t="s">
        <v>34</v>
      </c>
      <c r="B21" s="58"/>
      <c r="C21" s="58"/>
      <c r="D21" s="58"/>
      <c r="E21" s="58"/>
      <c r="F21" s="58"/>
      <c r="G21" s="58"/>
      <c r="H21" s="58"/>
      <c r="I21" s="58"/>
      <c r="J21" s="58"/>
      <c r="K21" s="50">
        <v>88</v>
      </c>
      <c r="L21" s="55">
        <v>2</v>
      </c>
      <c r="M21" s="55">
        <v>2</v>
      </c>
      <c r="N21" s="55">
        <v>0</v>
      </c>
      <c r="O21" s="50">
        <v>88</v>
      </c>
      <c r="P21" s="55">
        <v>4</v>
      </c>
      <c r="Q21" s="55">
        <v>4</v>
      </c>
      <c r="R21" s="55">
        <v>1</v>
      </c>
      <c r="S21" s="50">
        <v>89</v>
      </c>
      <c r="T21" s="55">
        <v>1</v>
      </c>
      <c r="U21" s="55">
        <v>1</v>
      </c>
      <c r="V21" s="55">
        <v>1</v>
      </c>
      <c r="W21" s="50">
        <v>90</v>
      </c>
      <c r="X21" s="55">
        <v>4</v>
      </c>
      <c r="Y21" s="55">
        <v>4</v>
      </c>
      <c r="Z21" s="55">
        <v>1</v>
      </c>
      <c r="AA21" s="50">
        <v>91</v>
      </c>
    </row>
    <row r="22" spans="1:27" ht="12.75" customHeight="1" x14ac:dyDescent="0.25">
      <c r="A22" s="45" t="s">
        <v>35</v>
      </c>
      <c r="B22" s="58"/>
      <c r="C22" s="58"/>
      <c r="D22" s="58"/>
      <c r="E22" s="58"/>
      <c r="F22" s="58"/>
      <c r="G22" s="58"/>
      <c r="H22" s="58"/>
      <c r="I22" s="58"/>
      <c r="J22" s="58"/>
      <c r="K22" s="47"/>
      <c r="L22" s="54"/>
      <c r="M22" s="54"/>
      <c r="N22" s="54"/>
      <c r="O22" s="47"/>
      <c r="P22" s="54"/>
      <c r="Q22" s="54"/>
      <c r="R22" s="54"/>
      <c r="S22" s="47"/>
      <c r="T22" s="54"/>
      <c r="U22" s="54"/>
      <c r="V22" s="54"/>
      <c r="W22" s="47"/>
      <c r="X22" s="54"/>
      <c r="Y22" s="54"/>
      <c r="Z22" s="54"/>
      <c r="AA22" s="47"/>
    </row>
    <row r="23" spans="1:27" ht="12.75" customHeight="1" x14ac:dyDescent="0.25">
      <c r="A23" s="49" t="s">
        <v>36</v>
      </c>
      <c r="B23" s="58"/>
      <c r="C23" s="58"/>
      <c r="D23" s="58"/>
      <c r="E23" s="58"/>
      <c r="F23" s="58"/>
      <c r="G23" s="58"/>
      <c r="H23" s="58"/>
      <c r="I23" s="58"/>
      <c r="J23" s="58"/>
      <c r="K23" s="50">
        <v>1841</v>
      </c>
      <c r="L23" s="56" t="s">
        <v>58</v>
      </c>
      <c r="M23" s="56" t="s">
        <v>58</v>
      </c>
      <c r="N23" s="56">
        <v>80.73333333333332</v>
      </c>
      <c r="O23" s="50">
        <v>1921.7333333333333</v>
      </c>
      <c r="P23" s="56" t="s">
        <v>58</v>
      </c>
      <c r="Q23" s="56" t="s">
        <v>58</v>
      </c>
      <c r="R23" s="51">
        <v>82.1</v>
      </c>
      <c r="S23" s="50">
        <v>2003.8333333333333</v>
      </c>
      <c r="T23" s="56" t="s">
        <v>58</v>
      </c>
      <c r="U23" s="56" t="s">
        <v>58</v>
      </c>
      <c r="V23" s="51">
        <v>81.400000000000006</v>
      </c>
      <c r="W23" s="50">
        <v>2085.2333333333331</v>
      </c>
      <c r="X23" s="56" t="s">
        <v>58</v>
      </c>
      <c r="Y23" s="56" t="s">
        <v>58</v>
      </c>
      <c r="Z23" s="51">
        <v>81.400000000000006</v>
      </c>
      <c r="AA23" s="50">
        <v>2166.6333333333332</v>
      </c>
    </row>
    <row r="24" spans="1:27" ht="12.75" customHeight="1" x14ac:dyDescent="0.25">
      <c r="A24" s="49" t="s">
        <v>37</v>
      </c>
      <c r="B24" s="58"/>
      <c r="C24" s="58"/>
      <c r="D24" s="58"/>
      <c r="E24" s="58"/>
      <c r="F24" s="58"/>
      <c r="G24" s="58"/>
      <c r="H24" s="58"/>
      <c r="I24" s="58"/>
      <c r="J24" s="58"/>
      <c r="K24" s="50">
        <v>3519</v>
      </c>
      <c r="L24" s="51">
        <v>82</v>
      </c>
      <c r="M24" s="51">
        <v>82</v>
      </c>
      <c r="N24" s="51">
        <v>25</v>
      </c>
      <c r="O24" s="50">
        <v>3544</v>
      </c>
      <c r="P24" s="51">
        <v>104</v>
      </c>
      <c r="Q24" s="51">
        <v>104</v>
      </c>
      <c r="R24" s="51">
        <v>42</v>
      </c>
      <c r="S24" s="50">
        <v>3586</v>
      </c>
      <c r="T24" s="51">
        <v>104</v>
      </c>
      <c r="U24" s="51">
        <v>104</v>
      </c>
      <c r="V24" s="51">
        <v>42</v>
      </c>
      <c r="W24" s="50">
        <v>3628</v>
      </c>
      <c r="X24" s="51">
        <v>104</v>
      </c>
      <c r="Y24" s="51">
        <v>104</v>
      </c>
      <c r="Z24" s="51">
        <v>42</v>
      </c>
      <c r="AA24" s="50">
        <v>3670</v>
      </c>
    </row>
    <row r="25" spans="1:27" ht="12.75" customHeight="1" x14ac:dyDescent="0.25">
      <c r="A25" s="49" t="s">
        <v>38</v>
      </c>
      <c r="B25" s="58"/>
      <c r="C25" s="58"/>
      <c r="D25" s="58"/>
      <c r="E25" s="58"/>
      <c r="F25" s="58"/>
      <c r="G25" s="58"/>
      <c r="H25" s="58"/>
      <c r="I25" s="58"/>
      <c r="J25" s="58"/>
      <c r="K25" s="50">
        <v>3559</v>
      </c>
      <c r="L25" s="51">
        <v>84</v>
      </c>
      <c r="M25" s="51">
        <v>84</v>
      </c>
      <c r="N25" s="51">
        <v>154</v>
      </c>
      <c r="O25" s="50">
        <v>3713</v>
      </c>
      <c r="P25" s="51">
        <v>250</v>
      </c>
      <c r="Q25" s="51">
        <v>250</v>
      </c>
      <c r="R25" s="51">
        <v>42</v>
      </c>
      <c r="S25" s="50">
        <v>3755</v>
      </c>
      <c r="T25" s="51">
        <v>238</v>
      </c>
      <c r="U25" s="51">
        <v>238</v>
      </c>
      <c r="V25" s="51">
        <v>41</v>
      </c>
      <c r="W25" s="50">
        <v>3796</v>
      </c>
      <c r="X25" s="51">
        <v>227</v>
      </c>
      <c r="Y25" s="51">
        <v>227</v>
      </c>
      <c r="Z25" s="51">
        <v>41</v>
      </c>
      <c r="AA25" s="50">
        <v>3837</v>
      </c>
    </row>
    <row r="26" spans="1:27" ht="12.75" customHeight="1" x14ac:dyDescent="0.25">
      <c r="A26" s="49" t="s">
        <v>39</v>
      </c>
      <c r="B26" s="58"/>
      <c r="C26" s="58"/>
      <c r="D26" s="58"/>
      <c r="E26" s="58"/>
      <c r="F26" s="58"/>
      <c r="G26" s="58"/>
      <c r="H26" s="58"/>
      <c r="I26" s="58"/>
      <c r="J26" s="58"/>
      <c r="K26" s="50">
        <v>1909</v>
      </c>
      <c r="L26" s="54"/>
      <c r="M26" s="54"/>
      <c r="N26" s="54"/>
      <c r="O26" s="47"/>
      <c r="P26" s="54"/>
      <c r="Q26" s="54"/>
      <c r="R26" s="54"/>
      <c r="S26" s="47"/>
      <c r="T26" s="54"/>
      <c r="U26" s="54"/>
      <c r="V26" s="54"/>
      <c r="W26" s="47"/>
      <c r="X26" s="54"/>
      <c r="Y26" s="54"/>
      <c r="Z26" s="54"/>
      <c r="AA26" s="47"/>
    </row>
    <row r="27" spans="1:27" ht="12.75" customHeight="1" x14ac:dyDescent="0.25">
      <c r="A27" s="45" t="s">
        <v>40</v>
      </c>
      <c r="B27" s="58"/>
      <c r="C27" s="58"/>
      <c r="D27" s="58"/>
      <c r="E27" s="58"/>
      <c r="F27" s="58"/>
      <c r="G27" s="58"/>
      <c r="H27" s="58"/>
      <c r="I27" s="58"/>
      <c r="J27" s="58"/>
      <c r="K27" s="47"/>
      <c r="L27" s="54"/>
      <c r="M27" s="54"/>
      <c r="N27" s="54"/>
      <c r="O27" s="47"/>
      <c r="P27" s="54"/>
      <c r="Q27" s="54"/>
      <c r="R27" s="54"/>
      <c r="S27" s="47"/>
      <c r="T27" s="54"/>
      <c r="U27" s="54"/>
      <c r="V27" s="54"/>
      <c r="W27" s="47"/>
      <c r="X27" s="54"/>
      <c r="Y27" s="54"/>
      <c r="Z27" s="54"/>
      <c r="AA27" s="47"/>
    </row>
    <row r="28" spans="1:27" ht="12.75" customHeight="1" x14ac:dyDescent="0.25">
      <c r="A28" s="49" t="s">
        <v>41</v>
      </c>
      <c r="B28" s="58"/>
      <c r="C28" s="58"/>
      <c r="D28" s="58"/>
      <c r="E28" s="58"/>
      <c r="F28" s="58"/>
      <c r="G28" s="58"/>
      <c r="H28" s="58"/>
      <c r="I28" s="58"/>
      <c r="J28" s="58"/>
      <c r="K28" s="50">
        <v>1881</v>
      </c>
      <c r="L28" s="51">
        <v>25.233333333333334</v>
      </c>
      <c r="M28" s="51"/>
      <c r="N28" s="51">
        <v>57.333333333333329</v>
      </c>
      <c r="O28" s="50">
        <v>1963.5666666666666</v>
      </c>
      <c r="P28" s="51">
        <v>24.9</v>
      </c>
      <c r="Q28" s="51"/>
      <c r="R28" s="51">
        <v>58</v>
      </c>
      <c r="S28" s="50">
        <v>2046.4666666666667</v>
      </c>
      <c r="T28" s="51">
        <v>24.9</v>
      </c>
      <c r="U28" s="51"/>
      <c r="V28" s="51">
        <v>58</v>
      </c>
      <c r="W28" s="50">
        <v>2129.3666666666668</v>
      </c>
      <c r="X28" s="51">
        <v>24.9</v>
      </c>
      <c r="Y28" s="51"/>
      <c r="Z28" s="51">
        <v>58</v>
      </c>
      <c r="AA28" s="50">
        <v>2212.2666666666669</v>
      </c>
    </row>
    <row r="29" spans="1:27" ht="12.75" customHeight="1" x14ac:dyDescent="0.25">
      <c r="A29" s="57" t="s">
        <v>42</v>
      </c>
      <c r="B29" s="58"/>
      <c r="C29" s="58"/>
      <c r="D29" s="58"/>
      <c r="E29" s="58"/>
      <c r="F29" s="58"/>
      <c r="G29" s="58"/>
      <c r="H29" s="58"/>
      <c r="I29" s="58"/>
      <c r="J29" s="58"/>
      <c r="K29" s="50">
        <v>325263</v>
      </c>
      <c r="L29" s="51">
        <v>2590.8271950000003</v>
      </c>
      <c r="M29" s="51">
        <v>3373.5771950000003</v>
      </c>
      <c r="N29" s="51">
        <v>4853.7678040681867</v>
      </c>
      <c r="O29" s="50">
        <v>329334.01780406816</v>
      </c>
      <c r="P29" s="51">
        <v>3895.77</v>
      </c>
      <c r="Q29" s="51">
        <v>4661.7700000000004</v>
      </c>
      <c r="R29" s="51">
        <v>2962</v>
      </c>
      <c r="S29" s="50">
        <v>331530.01780406816</v>
      </c>
      <c r="T29" s="51">
        <v>3804.77</v>
      </c>
      <c r="U29" s="51">
        <v>4570.7700000000004</v>
      </c>
      <c r="V29" s="51">
        <v>2962</v>
      </c>
      <c r="W29" s="50">
        <v>333726.01780406816</v>
      </c>
      <c r="X29" s="51">
        <v>3482.77</v>
      </c>
      <c r="Y29" s="51">
        <v>4248.7700000000004</v>
      </c>
      <c r="Z29" s="51">
        <v>2962</v>
      </c>
      <c r="AA29" s="50">
        <v>335922.01780406816</v>
      </c>
    </row>
    <row r="30" spans="1:27" ht="12.75" customHeight="1" x14ac:dyDescent="0.25">
      <c r="A30" s="49" t="s">
        <v>43</v>
      </c>
      <c r="B30" s="58"/>
      <c r="C30" s="58"/>
      <c r="D30" s="58"/>
      <c r="E30" s="58"/>
      <c r="F30" s="58"/>
      <c r="G30" s="58"/>
      <c r="H30" s="58"/>
      <c r="I30" s="58"/>
      <c r="J30" s="58"/>
      <c r="K30" s="50">
        <v>2573</v>
      </c>
      <c r="L30" s="56">
        <v>11</v>
      </c>
      <c r="M30" s="56"/>
      <c r="N30" s="51">
        <v>23.4</v>
      </c>
      <c r="O30" s="50">
        <v>2607.4</v>
      </c>
      <c r="P30" s="56">
        <v>11</v>
      </c>
      <c r="Q30" s="56"/>
      <c r="R30" s="51">
        <v>24.1</v>
      </c>
      <c r="S30" s="50">
        <v>2642.5</v>
      </c>
      <c r="T30" s="56">
        <v>11</v>
      </c>
      <c r="U30" s="56"/>
      <c r="V30" s="51">
        <v>23.4</v>
      </c>
      <c r="W30" s="50">
        <v>2676.9</v>
      </c>
      <c r="X30" s="56">
        <v>11</v>
      </c>
      <c r="Y30" s="56"/>
      <c r="Z30" s="51">
        <v>23.4</v>
      </c>
      <c r="AA30" s="50">
        <v>2711.3</v>
      </c>
    </row>
    <row r="31" spans="1:27" ht="12.75" customHeight="1" x14ac:dyDescent="0.25">
      <c r="A31" s="45" t="s">
        <v>44</v>
      </c>
      <c r="B31" s="58"/>
      <c r="C31" s="58"/>
      <c r="D31" s="58"/>
      <c r="E31" s="58"/>
      <c r="F31" s="58"/>
      <c r="G31" s="58"/>
      <c r="H31" s="58"/>
      <c r="I31" s="58"/>
      <c r="J31" s="58"/>
      <c r="K31" s="47"/>
      <c r="L31" s="54"/>
      <c r="M31" s="54"/>
      <c r="N31" s="54"/>
      <c r="O31" s="47"/>
      <c r="P31" s="54"/>
      <c r="Q31" s="54"/>
      <c r="R31" s="54"/>
      <c r="S31" s="47"/>
      <c r="T31" s="54"/>
      <c r="U31" s="54"/>
      <c r="V31" s="54"/>
      <c r="W31" s="47"/>
      <c r="X31" s="54"/>
      <c r="Y31" s="54"/>
      <c r="Z31" s="54"/>
      <c r="AA31" s="47"/>
    </row>
    <row r="32" spans="1:27" ht="12.75" customHeight="1" x14ac:dyDescent="0.25">
      <c r="A32" s="49" t="s">
        <v>45</v>
      </c>
      <c r="B32" s="58"/>
      <c r="C32" s="58"/>
      <c r="D32" s="58"/>
      <c r="E32" s="58"/>
      <c r="F32" s="58"/>
      <c r="G32" s="58"/>
      <c r="H32" s="58"/>
      <c r="I32" s="58"/>
      <c r="J32" s="58"/>
      <c r="K32" s="50">
        <v>1869</v>
      </c>
      <c r="L32" s="51">
        <v>36.233333333333334</v>
      </c>
      <c r="M32" s="51"/>
      <c r="N32" s="51">
        <v>80.73333333333332</v>
      </c>
      <c r="O32" s="50">
        <v>1985.9666666666667</v>
      </c>
      <c r="P32" s="51">
        <v>35.9</v>
      </c>
      <c r="Q32" s="51"/>
      <c r="R32" s="51">
        <v>82.1</v>
      </c>
      <c r="S32" s="50">
        <v>2103.9666666666667</v>
      </c>
      <c r="T32" s="51">
        <v>35.9</v>
      </c>
      <c r="U32" s="51"/>
      <c r="V32" s="51">
        <v>81.400000000000006</v>
      </c>
      <c r="W32" s="50">
        <v>2221.2666666666669</v>
      </c>
      <c r="X32" s="51">
        <v>35.9</v>
      </c>
      <c r="Y32" s="51"/>
      <c r="Z32" s="51">
        <v>81.400000000000006</v>
      </c>
      <c r="AA32" s="50">
        <v>2338.5666666666671</v>
      </c>
    </row>
    <row r="33" spans="1:27" ht="12.75" customHeight="1" x14ac:dyDescent="0.25">
      <c r="A33" s="49" t="s">
        <v>46</v>
      </c>
      <c r="B33" s="58"/>
      <c r="C33" s="58"/>
      <c r="D33" s="58"/>
      <c r="E33" s="58"/>
      <c r="F33" s="58"/>
      <c r="G33" s="58"/>
      <c r="H33" s="58"/>
      <c r="I33" s="58"/>
      <c r="J33" s="58"/>
      <c r="K33" s="50">
        <v>342164</v>
      </c>
      <c r="L33" s="51">
        <v>39096.419794924797</v>
      </c>
      <c r="M33" s="51">
        <v>39203.419794924797</v>
      </c>
      <c r="N33" s="51">
        <v>5651.6998731522326</v>
      </c>
      <c r="O33" s="50">
        <v>347708.69987315225</v>
      </c>
      <c r="P33" s="51">
        <v>17813.940000000002</v>
      </c>
      <c r="Q33" s="51">
        <v>18022.940000000002</v>
      </c>
      <c r="R33" s="51">
        <v>5503</v>
      </c>
      <c r="S33" s="50">
        <v>353002.69987315225</v>
      </c>
      <c r="T33" s="51">
        <v>17090.940000000002</v>
      </c>
      <c r="U33" s="51">
        <v>17299.940000000002</v>
      </c>
      <c r="V33" s="51">
        <v>5389</v>
      </c>
      <c r="W33" s="50">
        <v>358182.69987315225</v>
      </c>
      <c r="X33" s="51">
        <v>18913.739999999998</v>
      </c>
      <c r="Y33" s="51">
        <v>19122.739999999998</v>
      </c>
      <c r="Z33" s="51">
        <v>5291</v>
      </c>
      <c r="AA33" s="50">
        <v>363264.69987315225</v>
      </c>
    </row>
    <row r="34" spans="1:27" ht="12.75" customHeight="1" x14ac:dyDescent="0.25">
      <c r="A34" s="49" t="s">
        <v>47</v>
      </c>
      <c r="B34" s="58"/>
      <c r="C34" s="58"/>
      <c r="D34" s="58"/>
      <c r="E34" s="58"/>
      <c r="F34" s="58"/>
      <c r="G34" s="58"/>
      <c r="H34" s="58"/>
      <c r="I34" s="58"/>
      <c r="J34" s="58"/>
      <c r="K34" s="50">
        <v>2073</v>
      </c>
      <c r="L34" s="51"/>
      <c r="M34" s="51"/>
      <c r="N34" s="51"/>
      <c r="O34" s="50">
        <v>2073</v>
      </c>
      <c r="P34" s="51"/>
      <c r="Q34" s="51"/>
      <c r="R34" s="51"/>
      <c r="S34" s="50">
        <v>2073</v>
      </c>
      <c r="T34" s="51"/>
      <c r="U34" s="51"/>
      <c r="V34" s="51"/>
      <c r="W34" s="50">
        <v>2073</v>
      </c>
      <c r="X34" s="51"/>
      <c r="Y34" s="51"/>
      <c r="Z34" s="51"/>
      <c r="AA34" s="50">
        <v>2073</v>
      </c>
    </row>
    <row r="35" spans="1:27" ht="10.5" x14ac:dyDescent="0.25">
      <c r="A35" s="3"/>
      <c r="B35" s="13"/>
      <c r="C35" s="3"/>
      <c r="D35" s="3"/>
      <c r="E35" s="13"/>
      <c r="F35" s="14"/>
      <c r="G35" s="13"/>
      <c r="H35" s="3"/>
      <c r="I35" s="3"/>
      <c r="J35" s="13"/>
      <c r="P35" s="27"/>
      <c r="Q35" s="27"/>
      <c r="R35" s="27"/>
      <c r="S35" s="14"/>
      <c r="T35" s="27"/>
      <c r="U35" s="27"/>
      <c r="V35" s="27"/>
      <c r="W35" s="14"/>
      <c r="X35" s="27"/>
      <c r="Y35" s="28"/>
      <c r="Z35" s="28"/>
      <c r="AA35" s="28"/>
    </row>
    <row r="36" spans="1:27" ht="20.5" x14ac:dyDescent="0.25">
      <c r="A36" s="36" t="s">
        <v>48</v>
      </c>
      <c r="B36" s="13"/>
      <c r="C36" s="3"/>
      <c r="D36" s="3"/>
      <c r="E36" s="13"/>
      <c r="F36" s="14"/>
      <c r="G36" s="13"/>
      <c r="H36" s="3"/>
      <c r="I36" s="3"/>
      <c r="J36" s="13"/>
      <c r="P36" s="27"/>
      <c r="Q36" s="33"/>
      <c r="R36" s="27"/>
      <c r="S36" s="14"/>
      <c r="T36" s="27"/>
      <c r="U36" s="27"/>
      <c r="V36" s="27"/>
      <c r="W36" s="14"/>
      <c r="X36" s="27"/>
      <c r="Y36" s="28"/>
      <c r="Z36" s="28"/>
      <c r="AA36" s="28"/>
    </row>
    <row r="37" spans="1:27" ht="10.5" x14ac:dyDescent="0.25">
      <c r="A37" s="3"/>
      <c r="B37" s="13"/>
      <c r="C37" s="3"/>
      <c r="D37" s="3"/>
      <c r="E37" s="13"/>
      <c r="F37" s="13"/>
      <c r="G37" s="13"/>
      <c r="H37" s="3"/>
      <c r="I37" s="3"/>
      <c r="J37" s="13"/>
      <c r="P37" s="27"/>
      <c r="Q37" s="27"/>
      <c r="R37" s="27"/>
      <c r="S37" s="14"/>
      <c r="T37" s="27"/>
      <c r="U37" s="27"/>
      <c r="V37" s="27"/>
      <c r="W37" s="14"/>
      <c r="X37" s="27"/>
      <c r="Y37" s="28"/>
      <c r="Z37" s="28"/>
      <c r="AA37" s="28"/>
    </row>
    <row r="38" spans="1:27" ht="10.5" x14ac:dyDescent="0.25">
      <c r="A38" s="3"/>
      <c r="B38" s="13"/>
      <c r="C38" s="3"/>
      <c r="D38" s="3"/>
      <c r="E38" s="13"/>
      <c r="F38" s="13"/>
      <c r="G38" s="13"/>
      <c r="H38" s="3"/>
      <c r="I38" s="3"/>
      <c r="J38" s="13"/>
      <c r="P38" s="27"/>
      <c r="Q38" s="27"/>
      <c r="R38" s="27"/>
      <c r="S38" s="14"/>
      <c r="T38" s="27"/>
      <c r="U38" s="27"/>
      <c r="V38" s="27"/>
      <c r="W38" s="14"/>
      <c r="X38" s="27"/>
      <c r="Y38" s="28"/>
      <c r="Z38" s="28"/>
      <c r="AA38" s="28"/>
    </row>
    <row r="39" spans="1:27" x14ac:dyDescent="0.2">
      <c r="P39" s="29"/>
    </row>
  </sheetData>
  <pageMargins left="0.11811023622047245" right="0.11811023622047245" top="0.15748031496062992" bottom="0" header="0.31496062992125984" footer="0.31496062992125984"/>
  <pageSetup paperSize="8" scale="66" orientation="landscape" r:id="rId1"/>
  <headerFooter>
    <oddHeader>&amp;C&amp;"Calibri"&amp;10&amp;K000000 Fluvius - Intern&amp;1#_x000D_</oddHeader>
  </headerFooter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>
    <pageSetUpPr fitToPage="1"/>
  </sheetPr>
  <dimension ref="A1:AA39"/>
  <sheetViews>
    <sheetView topLeftCell="J1" zoomScaleNormal="100" workbookViewId="0">
      <selection activeCell="O43" sqref="O43"/>
    </sheetView>
  </sheetViews>
  <sheetFormatPr defaultColWidth="9.26953125" defaultRowHeight="10" x14ac:dyDescent="0.2"/>
  <cols>
    <col min="1" max="1" width="40.26953125" style="1" customWidth="1"/>
    <col min="2" max="2" width="12.453125" style="1" customWidth="1"/>
    <col min="3" max="3" width="12.26953125" style="1" customWidth="1"/>
    <col min="4" max="4" width="11.7265625" style="1" customWidth="1"/>
    <col min="5" max="5" width="10.453125" style="1" customWidth="1"/>
    <col min="6" max="6" width="10" style="1" customWidth="1"/>
    <col min="7" max="7" width="12.453125" style="1" customWidth="1"/>
    <col min="8" max="8" width="12.26953125" style="1" customWidth="1"/>
    <col min="9" max="9" width="11.7265625" style="1" customWidth="1"/>
    <col min="10" max="10" width="10" style="1" customWidth="1"/>
    <col min="11" max="11" width="13.26953125" style="1" customWidth="1"/>
    <col min="12" max="12" width="12.26953125" style="1" customWidth="1"/>
    <col min="13" max="13" width="12" style="1" customWidth="1"/>
    <col min="14" max="14" width="10.26953125" style="1" bestFit="1" customWidth="1"/>
    <col min="15" max="15" width="11.7265625" style="1" customWidth="1"/>
    <col min="16" max="17" width="12" style="1" customWidth="1"/>
    <col min="18" max="18" width="10.26953125" style="1" bestFit="1" customWidth="1"/>
    <col min="19" max="19" width="11.26953125" style="1" customWidth="1"/>
    <col min="20" max="20" width="11.7265625" style="1" customWidth="1"/>
    <col min="21" max="21" width="12.26953125" style="1" customWidth="1"/>
    <col min="22" max="22" width="10.26953125" style="1" bestFit="1" customWidth="1"/>
    <col min="23" max="23" width="11.7265625" style="1" customWidth="1"/>
    <col min="24" max="25" width="12" style="1" customWidth="1"/>
    <col min="26" max="26" width="10.26953125" style="1" bestFit="1" customWidth="1"/>
    <col min="27" max="27" width="11.26953125" style="1" customWidth="1"/>
    <col min="28" max="16384" width="9.26953125" style="1"/>
  </cols>
  <sheetData>
    <row r="1" spans="1:27" ht="12.5" x14ac:dyDescent="0.25">
      <c r="A1" s="11" t="s">
        <v>56</v>
      </c>
      <c r="B1" s="12"/>
      <c r="C1" s="14"/>
      <c r="D1" s="13"/>
      <c r="E1" s="2"/>
      <c r="F1" s="12"/>
      <c r="G1" s="12"/>
      <c r="H1" s="14"/>
      <c r="I1" s="13"/>
      <c r="J1" s="2"/>
      <c r="K1" s="32" t="s">
        <v>1</v>
      </c>
      <c r="L1" s="37">
        <v>2025</v>
      </c>
      <c r="M1" s="28"/>
      <c r="N1" s="28"/>
      <c r="O1" s="13"/>
      <c r="P1" s="28"/>
      <c r="Q1" s="28"/>
      <c r="R1" s="28"/>
      <c r="S1" s="13"/>
      <c r="T1" s="28"/>
      <c r="U1" s="28"/>
      <c r="V1" s="28"/>
      <c r="W1" s="13"/>
      <c r="X1" s="28"/>
      <c r="Y1" s="28"/>
      <c r="Z1" s="28"/>
      <c r="AA1" s="13"/>
    </row>
    <row r="2" spans="1:27" s="31" customFormat="1" ht="31.5" customHeight="1" x14ac:dyDescent="0.25">
      <c r="A2" s="30"/>
      <c r="B2" s="38">
        <v>2023</v>
      </c>
      <c r="C2" s="38">
        <v>2023</v>
      </c>
      <c r="D2" s="38">
        <v>2023</v>
      </c>
      <c r="E2" s="38" t="s">
        <v>59</v>
      </c>
      <c r="F2" s="38" t="s">
        <v>60</v>
      </c>
      <c r="G2" s="38">
        <v>2024</v>
      </c>
      <c r="H2" s="38">
        <v>2024</v>
      </c>
      <c r="I2" s="38">
        <v>2024</v>
      </c>
      <c r="J2" s="38" t="s">
        <v>61</v>
      </c>
      <c r="K2" s="39" t="s">
        <v>62</v>
      </c>
      <c r="L2" s="38">
        <v>2025</v>
      </c>
      <c r="M2" s="38">
        <v>2025</v>
      </c>
      <c r="N2" s="38">
        <v>2025</v>
      </c>
      <c r="O2" s="40" t="s">
        <v>63</v>
      </c>
      <c r="P2" s="38">
        <v>2026</v>
      </c>
      <c r="Q2" s="38">
        <v>2026</v>
      </c>
      <c r="R2" s="41">
        <v>2026</v>
      </c>
      <c r="S2" s="40" t="s">
        <v>64</v>
      </c>
      <c r="T2" s="38">
        <v>2027</v>
      </c>
      <c r="U2" s="38">
        <v>2027</v>
      </c>
      <c r="V2" s="38">
        <v>2027</v>
      </c>
      <c r="W2" s="40" t="s">
        <v>65</v>
      </c>
      <c r="X2" s="38">
        <v>2028</v>
      </c>
      <c r="Y2" s="38">
        <v>2028</v>
      </c>
      <c r="Z2" s="38">
        <v>2028</v>
      </c>
      <c r="AA2" s="40" t="s">
        <v>66</v>
      </c>
    </row>
    <row r="3" spans="1:27" ht="10.5" x14ac:dyDescent="0.25">
      <c r="A3" s="3"/>
      <c r="B3" s="42" t="s">
        <v>2</v>
      </c>
      <c r="C3" s="42" t="s">
        <v>2</v>
      </c>
      <c r="D3" s="42" t="s">
        <v>2</v>
      </c>
      <c r="E3" s="15"/>
      <c r="F3" s="16"/>
      <c r="G3" s="42" t="s">
        <v>3</v>
      </c>
      <c r="H3" s="42" t="s">
        <v>3</v>
      </c>
      <c r="I3" s="42" t="s">
        <v>3</v>
      </c>
      <c r="J3" s="15"/>
      <c r="K3" s="16"/>
      <c r="L3" s="42" t="s">
        <v>4</v>
      </c>
      <c r="M3" s="42" t="s">
        <v>4</v>
      </c>
      <c r="N3" s="42" t="s">
        <v>4</v>
      </c>
      <c r="O3" s="16"/>
      <c r="P3" s="43" t="s">
        <v>5</v>
      </c>
      <c r="Q3" s="43" t="s">
        <v>5</v>
      </c>
      <c r="R3" s="43" t="s">
        <v>5</v>
      </c>
      <c r="S3" s="44"/>
      <c r="T3" s="43" t="s">
        <v>6</v>
      </c>
      <c r="U3" s="43" t="s">
        <v>6</v>
      </c>
      <c r="V3" s="43" t="s">
        <v>6</v>
      </c>
      <c r="W3" s="44"/>
      <c r="X3" s="43" t="s">
        <v>7</v>
      </c>
      <c r="Y3" s="43" t="s">
        <v>7</v>
      </c>
      <c r="Z3" s="43" t="s">
        <v>7</v>
      </c>
      <c r="AA3" s="44"/>
    </row>
    <row r="4" spans="1:27" ht="32" thickBot="1" x14ac:dyDescent="0.3">
      <c r="A4" s="4" t="s">
        <v>0</v>
      </c>
      <c r="B4" s="17" t="s">
        <v>8</v>
      </c>
      <c r="C4" s="18" t="s">
        <v>9</v>
      </c>
      <c r="D4" s="19" t="s">
        <v>10</v>
      </c>
      <c r="E4" s="20" t="s">
        <v>11</v>
      </c>
      <c r="F4" s="5" t="s">
        <v>12</v>
      </c>
      <c r="G4" s="17" t="s">
        <v>8</v>
      </c>
      <c r="H4" s="18" t="s">
        <v>9</v>
      </c>
      <c r="I4" s="19" t="s">
        <v>10</v>
      </c>
      <c r="J4" s="20" t="s">
        <v>13</v>
      </c>
      <c r="K4" s="5" t="s">
        <v>14</v>
      </c>
      <c r="L4" s="17" t="s">
        <v>15</v>
      </c>
      <c r="M4" s="18" t="s">
        <v>16</v>
      </c>
      <c r="N4" s="10" t="s">
        <v>17</v>
      </c>
      <c r="O4" s="5" t="s">
        <v>18</v>
      </c>
      <c r="P4" s="17" t="s">
        <v>15</v>
      </c>
      <c r="Q4" s="18" t="s">
        <v>16</v>
      </c>
      <c r="R4" s="10" t="s">
        <v>17</v>
      </c>
      <c r="S4" s="5" t="s">
        <v>19</v>
      </c>
      <c r="T4" s="17" t="s">
        <v>15</v>
      </c>
      <c r="U4" s="18" t="s">
        <v>16</v>
      </c>
      <c r="V4" s="10" t="s">
        <v>17</v>
      </c>
      <c r="W4" s="5" t="s">
        <v>20</v>
      </c>
      <c r="X4" s="17" t="s">
        <v>8</v>
      </c>
      <c r="Y4" s="18" t="s">
        <v>9</v>
      </c>
      <c r="Z4" s="10" t="s">
        <v>17</v>
      </c>
      <c r="AA4" s="5" t="s">
        <v>21</v>
      </c>
    </row>
    <row r="5" spans="1:27" ht="12.75" customHeight="1" x14ac:dyDescent="0.25">
      <c r="A5" s="6"/>
      <c r="B5" s="58"/>
      <c r="C5" s="58"/>
      <c r="D5" s="58"/>
      <c r="E5" s="58"/>
      <c r="F5" s="58"/>
      <c r="G5" s="58"/>
      <c r="H5" s="58"/>
      <c r="I5" s="58"/>
      <c r="J5" s="58"/>
      <c r="K5" s="7"/>
      <c r="L5" s="21"/>
      <c r="M5" s="22"/>
      <c r="N5" s="22"/>
      <c r="O5" s="7"/>
      <c r="P5" s="23"/>
      <c r="Q5" s="23"/>
      <c r="R5" s="23"/>
      <c r="S5" s="24"/>
      <c r="T5" s="23"/>
      <c r="U5" s="23"/>
      <c r="V5" s="23"/>
      <c r="W5" s="24"/>
      <c r="X5" s="23"/>
      <c r="Y5" s="23"/>
      <c r="Z5" s="23"/>
      <c r="AA5" s="24"/>
    </row>
    <row r="6" spans="1:27" ht="12.75" customHeight="1" x14ac:dyDescent="0.25">
      <c r="A6" s="45" t="s">
        <v>22</v>
      </c>
      <c r="B6" s="58"/>
      <c r="C6" s="58"/>
      <c r="D6" s="58"/>
      <c r="E6" s="58"/>
      <c r="F6" s="58"/>
      <c r="G6" s="58"/>
      <c r="H6" s="58"/>
      <c r="I6" s="58"/>
      <c r="J6" s="58"/>
      <c r="K6" s="26"/>
      <c r="L6" s="48"/>
      <c r="M6" s="48"/>
      <c r="N6" s="48"/>
      <c r="O6" s="47"/>
      <c r="P6" s="48"/>
      <c r="Q6" s="48"/>
      <c r="R6" s="48"/>
      <c r="S6" s="46"/>
      <c r="T6" s="48"/>
      <c r="U6" s="48"/>
      <c r="V6" s="48"/>
      <c r="W6" s="46"/>
      <c r="X6" s="48"/>
      <c r="Y6" s="48"/>
      <c r="Z6" s="48"/>
      <c r="AA6" s="46"/>
    </row>
    <row r="7" spans="1:27" ht="12.75" customHeight="1" x14ac:dyDescent="0.25">
      <c r="A7" s="49" t="s">
        <v>23</v>
      </c>
      <c r="B7" s="58"/>
      <c r="C7" s="58"/>
      <c r="D7" s="58"/>
      <c r="E7" s="58"/>
      <c r="F7" s="58"/>
      <c r="G7" s="58"/>
      <c r="H7" s="58"/>
      <c r="I7" s="58"/>
      <c r="J7" s="58"/>
      <c r="K7" s="25">
        <v>56751.864999999998</v>
      </c>
      <c r="L7" s="51">
        <v>0</v>
      </c>
      <c r="M7" s="51">
        <v>23909</v>
      </c>
      <c r="N7" s="51">
        <v>0</v>
      </c>
      <c r="O7" s="50">
        <v>32842.864999999998</v>
      </c>
      <c r="P7" s="51">
        <v>0</v>
      </c>
      <c r="Q7" s="51">
        <v>20993</v>
      </c>
      <c r="R7" s="51">
        <v>0</v>
      </c>
      <c r="S7" s="50">
        <v>11849.864999999998</v>
      </c>
      <c r="T7" s="51">
        <v>0</v>
      </c>
      <c r="U7" s="51">
        <v>11850</v>
      </c>
      <c r="V7" s="51">
        <v>0</v>
      </c>
      <c r="W7" s="50">
        <v>-0.13500000000203727</v>
      </c>
      <c r="X7" s="51">
        <v>0</v>
      </c>
      <c r="Y7" s="8">
        <v>0</v>
      </c>
      <c r="Z7" s="51">
        <v>0</v>
      </c>
      <c r="AA7" s="50">
        <v>-0.13500000000203727</v>
      </c>
    </row>
    <row r="8" spans="1:27" ht="12.75" customHeight="1" x14ac:dyDescent="0.25">
      <c r="A8" s="49" t="s">
        <v>24</v>
      </c>
      <c r="B8" s="58"/>
      <c r="C8" s="58"/>
      <c r="D8" s="58"/>
      <c r="E8" s="58"/>
      <c r="F8" s="58"/>
      <c r="G8" s="58"/>
      <c r="H8" s="58"/>
      <c r="I8" s="58"/>
      <c r="J8" s="58"/>
      <c r="K8" s="25"/>
      <c r="L8" s="51"/>
      <c r="M8" s="51"/>
      <c r="N8" s="51"/>
      <c r="O8" s="50">
        <v>0</v>
      </c>
      <c r="P8" s="51"/>
      <c r="Q8" s="51"/>
      <c r="R8" s="51"/>
      <c r="S8" s="50">
        <v>0</v>
      </c>
      <c r="T8" s="51"/>
      <c r="U8" s="51"/>
      <c r="V8" s="51"/>
      <c r="W8" s="50">
        <v>0</v>
      </c>
      <c r="X8" s="51"/>
      <c r="Y8" s="51"/>
      <c r="Z8" s="51"/>
      <c r="AA8" s="50">
        <v>0</v>
      </c>
    </row>
    <row r="9" spans="1:27" ht="12.75" customHeight="1" x14ac:dyDescent="0.25">
      <c r="A9" s="49" t="s">
        <v>25</v>
      </c>
      <c r="B9" s="58"/>
      <c r="C9" s="58"/>
      <c r="D9" s="58"/>
      <c r="E9" s="58"/>
      <c r="F9" s="58"/>
      <c r="G9" s="58"/>
      <c r="H9" s="58"/>
      <c r="I9" s="58"/>
      <c r="J9" s="58"/>
      <c r="K9" s="25">
        <v>9529466.0799999963</v>
      </c>
      <c r="L9" s="51">
        <v>134020.09455762251</v>
      </c>
      <c r="M9" s="51">
        <v>110111.09455762251</v>
      </c>
      <c r="N9" s="9">
        <v>129857.74152733694</v>
      </c>
      <c r="O9" s="50">
        <v>9683232.8215273339</v>
      </c>
      <c r="P9" s="51">
        <v>143629</v>
      </c>
      <c r="Q9" s="51">
        <v>122636</v>
      </c>
      <c r="R9" s="9">
        <v>120437</v>
      </c>
      <c r="S9" s="50">
        <v>9824662.8215273339</v>
      </c>
      <c r="T9" s="51">
        <v>148565</v>
      </c>
      <c r="U9" s="51">
        <v>136715</v>
      </c>
      <c r="V9" s="9">
        <v>115201</v>
      </c>
      <c r="W9" s="50">
        <v>9951713.8215273339</v>
      </c>
      <c r="X9" s="51">
        <v>143888</v>
      </c>
      <c r="Y9" s="51">
        <v>143888</v>
      </c>
      <c r="Z9" s="9">
        <v>113042</v>
      </c>
      <c r="AA9" s="50">
        <v>10064755.821527334</v>
      </c>
    </row>
    <row r="10" spans="1:27" s="35" customFormat="1" ht="12.75" customHeight="1" x14ac:dyDescent="0.25">
      <c r="A10" s="52" t="s">
        <v>26</v>
      </c>
      <c r="B10" s="58"/>
      <c r="C10" s="58"/>
      <c r="D10" s="58"/>
      <c r="E10" s="58"/>
      <c r="F10" s="58"/>
      <c r="G10" s="58"/>
      <c r="H10" s="58"/>
      <c r="I10" s="58"/>
      <c r="J10" s="58"/>
      <c r="K10" s="25">
        <v>9586217.9449999966</v>
      </c>
      <c r="L10" s="53">
        <v>134020.09455762251</v>
      </c>
      <c r="M10" s="53">
        <v>134020.09455762251</v>
      </c>
      <c r="N10" s="34">
        <v>129857.74152733694</v>
      </c>
      <c r="O10" s="50">
        <v>9716075.6865273342</v>
      </c>
      <c r="P10" s="53">
        <v>143629</v>
      </c>
      <c r="Q10" s="53">
        <v>143629</v>
      </c>
      <c r="R10" s="34">
        <v>120437</v>
      </c>
      <c r="S10" s="50">
        <v>9836512.6865273342</v>
      </c>
      <c r="T10" s="53">
        <v>148565</v>
      </c>
      <c r="U10" s="53">
        <v>148565</v>
      </c>
      <c r="V10" s="34">
        <v>115201</v>
      </c>
      <c r="W10" s="50">
        <v>9951713.6865273342</v>
      </c>
      <c r="X10" s="53">
        <v>143888</v>
      </c>
      <c r="Y10" s="53">
        <v>143888</v>
      </c>
      <c r="Z10" s="34">
        <v>113042</v>
      </c>
      <c r="AA10" s="50">
        <v>10064755.686527334</v>
      </c>
    </row>
    <row r="11" spans="1:27" ht="12.75" customHeight="1" x14ac:dyDescent="0.25">
      <c r="A11" s="45" t="s">
        <v>27</v>
      </c>
      <c r="B11" s="58"/>
      <c r="C11" s="58"/>
      <c r="D11" s="58"/>
      <c r="E11" s="58"/>
      <c r="F11" s="58"/>
      <c r="G11" s="58"/>
      <c r="H11" s="58"/>
      <c r="I11" s="58"/>
      <c r="J11" s="58"/>
      <c r="K11" s="47"/>
      <c r="L11" s="54"/>
      <c r="M11" s="54"/>
      <c r="N11" s="54"/>
      <c r="O11" s="47"/>
      <c r="P11" s="54"/>
      <c r="Q11" s="54"/>
      <c r="R11" s="54"/>
      <c r="S11" s="47"/>
      <c r="T11" s="54"/>
      <c r="U11" s="54"/>
      <c r="V11" s="54"/>
      <c r="W11" s="47"/>
      <c r="X11" s="54"/>
      <c r="Y11" s="54"/>
      <c r="Z11" s="54"/>
      <c r="AA11" s="47"/>
    </row>
    <row r="12" spans="1:27" ht="12.65" customHeight="1" x14ac:dyDescent="0.25">
      <c r="A12" s="49" t="s">
        <v>23</v>
      </c>
      <c r="B12" s="58"/>
      <c r="C12" s="58"/>
      <c r="D12" s="58"/>
      <c r="E12" s="58"/>
      <c r="F12" s="58"/>
      <c r="G12" s="58"/>
      <c r="H12" s="58"/>
      <c r="I12" s="58"/>
      <c r="J12" s="58"/>
      <c r="K12" s="50">
        <v>25244.956000000006</v>
      </c>
      <c r="L12" s="51">
        <v>0</v>
      </c>
      <c r="M12" s="51">
        <v>12090</v>
      </c>
      <c r="N12" s="51">
        <v>0</v>
      </c>
      <c r="O12" s="50">
        <v>13154.956000000006</v>
      </c>
      <c r="P12" s="51">
        <v>0</v>
      </c>
      <c r="Q12" s="51">
        <v>10846</v>
      </c>
      <c r="R12" s="51">
        <v>0</v>
      </c>
      <c r="S12" s="50">
        <v>2308.9560000000056</v>
      </c>
      <c r="T12" s="51">
        <v>0</v>
      </c>
      <c r="U12" s="51">
        <v>2309</v>
      </c>
      <c r="V12" s="51">
        <v>0</v>
      </c>
      <c r="W12" s="50">
        <v>-4.3999999994412065E-2</v>
      </c>
      <c r="X12" s="51">
        <v>0</v>
      </c>
      <c r="Y12" s="51">
        <v>0</v>
      </c>
      <c r="Z12" s="51">
        <v>0</v>
      </c>
      <c r="AA12" s="50">
        <v>-4.3999999994412065E-2</v>
      </c>
    </row>
    <row r="13" spans="1:27" ht="12.75" customHeight="1" x14ac:dyDescent="0.25">
      <c r="A13" s="49" t="s">
        <v>24</v>
      </c>
      <c r="B13" s="58"/>
      <c r="C13" s="58"/>
      <c r="D13" s="58"/>
      <c r="E13" s="58"/>
      <c r="F13" s="58"/>
      <c r="G13" s="58"/>
      <c r="H13" s="58"/>
      <c r="I13" s="58"/>
      <c r="J13" s="58"/>
      <c r="K13" s="50">
        <v>5845239.0680000102</v>
      </c>
      <c r="L13" s="51">
        <v>18673.745201346981</v>
      </c>
      <c r="M13" s="51">
        <v>34971.745201346981</v>
      </c>
      <c r="N13" s="51">
        <v>112412</v>
      </c>
      <c r="O13" s="50">
        <v>5941353.0680000102</v>
      </c>
      <c r="P13" s="51">
        <v>16733</v>
      </c>
      <c r="Q13" s="51">
        <v>28161</v>
      </c>
      <c r="R13" s="51">
        <v>58680</v>
      </c>
      <c r="S13" s="50">
        <v>5988605.0680000102</v>
      </c>
      <c r="T13" s="51">
        <v>16777</v>
      </c>
      <c r="U13" s="51">
        <v>36742</v>
      </c>
      <c r="V13" s="51">
        <v>58680</v>
      </c>
      <c r="W13" s="50">
        <v>6027320.0680000102</v>
      </c>
      <c r="X13" s="51">
        <v>7612</v>
      </c>
      <c r="Y13" s="51">
        <v>29886</v>
      </c>
      <c r="Z13" s="51">
        <v>61802</v>
      </c>
      <c r="AA13" s="50">
        <v>6066848.0680000102</v>
      </c>
    </row>
    <row r="14" spans="1:27" ht="12.75" customHeight="1" x14ac:dyDescent="0.25">
      <c r="A14" s="49" t="s">
        <v>25</v>
      </c>
      <c r="B14" s="58"/>
      <c r="C14" s="58"/>
      <c r="D14" s="58"/>
      <c r="E14" s="58"/>
      <c r="F14" s="58"/>
      <c r="G14" s="58"/>
      <c r="H14" s="58"/>
      <c r="I14" s="58"/>
      <c r="J14" s="58"/>
      <c r="K14" s="50">
        <v>11535382.521000003</v>
      </c>
      <c r="L14" s="51">
        <v>86839.0183124342</v>
      </c>
      <c r="M14" s="51">
        <v>58451.0183124342</v>
      </c>
      <c r="N14" s="51">
        <v>450408.83519022062</v>
      </c>
      <c r="O14" s="50">
        <v>12014179.356190223</v>
      </c>
      <c r="P14" s="51">
        <v>95941</v>
      </c>
      <c r="Q14" s="51">
        <v>73667</v>
      </c>
      <c r="R14" s="51">
        <v>393306</v>
      </c>
      <c r="S14" s="50">
        <v>12429759.356190223</v>
      </c>
      <c r="T14" s="51">
        <v>95941</v>
      </c>
      <c r="U14" s="51">
        <v>73667</v>
      </c>
      <c r="V14" s="51">
        <v>382473</v>
      </c>
      <c r="W14" s="50">
        <v>12834506.356190223</v>
      </c>
      <c r="X14" s="51">
        <v>95941</v>
      </c>
      <c r="Y14" s="51">
        <v>73667</v>
      </c>
      <c r="Z14" s="51">
        <v>370929</v>
      </c>
      <c r="AA14" s="50">
        <v>13227709.356190223</v>
      </c>
    </row>
    <row r="15" spans="1:27" ht="12.75" customHeight="1" x14ac:dyDescent="0.25">
      <c r="A15" s="49" t="s">
        <v>28</v>
      </c>
      <c r="B15" s="58"/>
      <c r="C15" s="58"/>
      <c r="D15" s="58"/>
      <c r="E15" s="58"/>
      <c r="F15" s="58"/>
      <c r="G15" s="58"/>
      <c r="H15" s="58"/>
      <c r="I15" s="58"/>
      <c r="J15" s="58"/>
      <c r="K15" s="50">
        <v>321055.61804821878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</row>
    <row r="16" spans="1:27" ht="12.75" customHeight="1" x14ac:dyDescent="0.25">
      <c r="A16" s="49" t="s">
        <v>29</v>
      </c>
      <c r="B16" s="58"/>
      <c r="C16" s="58"/>
      <c r="D16" s="58"/>
      <c r="E16" s="58"/>
      <c r="F16" s="58"/>
      <c r="G16" s="58"/>
      <c r="H16" s="58"/>
      <c r="I16" s="58"/>
      <c r="J16" s="58"/>
      <c r="K16" s="50">
        <v>5030201.6179517815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</row>
    <row r="17" spans="1:27" ht="12.75" customHeight="1" x14ac:dyDescent="0.25">
      <c r="A17" s="49" t="s">
        <v>30</v>
      </c>
      <c r="B17" s="58"/>
      <c r="C17" s="58"/>
      <c r="D17" s="58"/>
      <c r="E17" s="58"/>
      <c r="F17" s="58"/>
      <c r="G17" s="58"/>
      <c r="H17" s="58"/>
      <c r="I17" s="58"/>
      <c r="J17" s="58"/>
      <c r="K17" s="50">
        <v>12054609.313999999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</row>
    <row r="18" spans="1:27" s="35" customFormat="1" ht="12.75" customHeight="1" x14ac:dyDescent="0.25">
      <c r="A18" s="52" t="s">
        <v>31</v>
      </c>
      <c r="B18" s="58"/>
      <c r="C18" s="58"/>
      <c r="D18" s="58"/>
      <c r="E18" s="58"/>
      <c r="F18" s="58"/>
      <c r="G18" s="58"/>
      <c r="H18" s="58"/>
      <c r="I18" s="58"/>
      <c r="J18" s="58"/>
      <c r="K18" s="50">
        <v>17405866.545000013</v>
      </c>
      <c r="L18" s="53">
        <v>105512.76351378119</v>
      </c>
      <c r="M18" s="53">
        <v>105512.76351378119</v>
      </c>
      <c r="N18" s="53">
        <v>562820.83519022062</v>
      </c>
      <c r="O18" s="50">
        <v>17968687.380190235</v>
      </c>
      <c r="P18" s="53">
        <v>112674</v>
      </c>
      <c r="Q18" s="53">
        <v>112674</v>
      </c>
      <c r="R18" s="53">
        <v>451986</v>
      </c>
      <c r="S18" s="50">
        <v>18420673.380190235</v>
      </c>
      <c r="T18" s="53">
        <v>112718</v>
      </c>
      <c r="U18" s="53">
        <v>112718</v>
      </c>
      <c r="V18" s="53">
        <v>441153</v>
      </c>
      <c r="W18" s="50">
        <v>18861826.380190235</v>
      </c>
      <c r="X18" s="53">
        <v>103553</v>
      </c>
      <c r="Y18" s="53">
        <v>103553</v>
      </c>
      <c r="Z18" s="53">
        <v>432731</v>
      </c>
      <c r="AA18" s="50">
        <v>19294557.380190235</v>
      </c>
    </row>
    <row r="19" spans="1:27" ht="12.75" customHeight="1" x14ac:dyDescent="0.25">
      <c r="A19" s="45" t="s">
        <v>32</v>
      </c>
      <c r="B19" s="58"/>
      <c r="C19" s="58"/>
      <c r="D19" s="58"/>
      <c r="E19" s="58"/>
      <c r="F19" s="58"/>
      <c r="G19" s="58"/>
      <c r="H19" s="58"/>
      <c r="I19" s="58"/>
      <c r="J19" s="58"/>
      <c r="K19" s="47"/>
      <c r="L19" s="54"/>
      <c r="M19" s="54"/>
      <c r="N19" s="54"/>
      <c r="O19" s="47"/>
      <c r="P19" s="54"/>
      <c r="Q19" s="54"/>
      <c r="R19" s="54"/>
      <c r="S19" s="47"/>
      <c r="T19" s="54"/>
      <c r="U19" s="54"/>
      <c r="V19" s="54"/>
      <c r="W19" s="47"/>
      <c r="X19" s="54"/>
      <c r="Y19" s="54"/>
      <c r="Z19" s="54"/>
      <c r="AA19" s="47"/>
    </row>
    <row r="20" spans="1:27" ht="12.75" customHeight="1" x14ac:dyDescent="0.25">
      <c r="A20" s="49" t="s">
        <v>33</v>
      </c>
      <c r="B20" s="58"/>
      <c r="C20" s="58"/>
      <c r="D20" s="58"/>
      <c r="E20" s="58"/>
      <c r="F20" s="58"/>
      <c r="G20" s="58"/>
      <c r="H20" s="58"/>
      <c r="I20" s="58"/>
      <c r="J20" s="58"/>
      <c r="K20" s="50">
        <v>48</v>
      </c>
      <c r="L20" s="55">
        <v>4</v>
      </c>
      <c r="M20" s="55">
        <v>4</v>
      </c>
      <c r="N20" s="55">
        <v>0</v>
      </c>
      <c r="O20" s="50">
        <v>48</v>
      </c>
      <c r="P20" s="55">
        <v>5</v>
      </c>
      <c r="Q20" s="55">
        <v>5</v>
      </c>
      <c r="R20" s="55">
        <v>0</v>
      </c>
      <c r="S20" s="50">
        <v>48</v>
      </c>
      <c r="T20" s="55">
        <v>1</v>
      </c>
      <c r="U20" s="55">
        <v>1</v>
      </c>
      <c r="V20" s="55">
        <v>0</v>
      </c>
      <c r="W20" s="50">
        <v>48</v>
      </c>
      <c r="X20" s="55">
        <v>0</v>
      </c>
      <c r="Y20" s="55">
        <v>0</v>
      </c>
      <c r="Z20" s="55">
        <v>0</v>
      </c>
      <c r="AA20" s="50">
        <v>48</v>
      </c>
    </row>
    <row r="21" spans="1:27" ht="12.75" customHeight="1" x14ac:dyDescent="0.25">
      <c r="A21" s="49" t="s">
        <v>34</v>
      </c>
      <c r="B21" s="58"/>
      <c r="C21" s="58"/>
      <c r="D21" s="58"/>
      <c r="E21" s="58"/>
      <c r="F21" s="58"/>
      <c r="G21" s="58"/>
      <c r="H21" s="58"/>
      <c r="I21" s="58"/>
      <c r="J21" s="58"/>
      <c r="K21" s="50">
        <v>156</v>
      </c>
      <c r="L21" s="55">
        <v>5</v>
      </c>
      <c r="M21" s="55">
        <v>5</v>
      </c>
      <c r="N21" s="55">
        <v>1</v>
      </c>
      <c r="O21" s="50">
        <v>157</v>
      </c>
      <c r="P21" s="55">
        <v>4</v>
      </c>
      <c r="Q21" s="55">
        <v>4</v>
      </c>
      <c r="R21" s="55">
        <v>1</v>
      </c>
      <c r="S21" s="50">
        <v>158</v>
      </c>
      <c r="T21" s="55">
        <v>2</v>
      </c>
      <c r="U21" s="55">
        <v>2</v>
      </c>
      <c r="V21" s="55">
        <v>1</v>
      </c>
      <c r="W21" s="50">
        <v>159</v>
      </c>
      <c r="X21" s="55">
        <v>6</v>
      </c>
      <c r="Y21" s="55">
        <v>6</v>
      </c>
      <c r="Z21" s="55">
        <v>0</v>
      </c>
      <c r="AA21" s="50">
        <v>159</v>
      </c>
    </row>
    <row r="22" spans="1:27" ht="12.75" customHeight="1" x14ac:dyDescent="0.25">
      <c r="A22" s="45" t="s">
        <v>35</v>
      </c>
      <c r="B22" s="58"/>
      <c r="C22" s="58"/>
      <c r="D22" s="58"/>
      <c r="E22" s="58"/>
      <c r="F22" s="58"/>
      <c r="G22" s="58"/>
      <c r="H22" s="58"/>
      <c r="I22" s="58"/>
      <c r="J22" s="58"/>
      <c r="K22" s="47"/>
      <c r="L22" s="54"/>
      <c r="M22" s="54"/>
      <c r="N22" s="54"/>
      <c r="O22" s="47"/>
      <c r="P22" s="54"/>
      <c r="Q22" s="54"/>
      <c r="R22" s="54"/>
      <c r="S22" s="47"/>
      <c r="T22" s="54"/>
      <c r="U22" s="54"/>
      <c r="V22" s="54"/>
      <c r="W22" s="47"/>
      <c r="X22" s="54"/>
      <c r="Y22" s="54"/>
      <c r="Z22" s="54"/>
      <c r="AA22" s="47"/>
    </row>
    <row r="23" spans="1:27" ht="12.75" customHeight="1" x14ac:dyDescent="0.25">
      <c r="A23" s="49" t="s">
        <v>36</v>
      </c>
      <c r="B23" s="58"/>
      <c r="C23" s="58"/>
      <c r="D23" s="58"/>
      <c r="E23" s="58"/>
      <c r="F23" s="58"/>
      <c r="G23" s="58"/>
      <c r="H23" s="58"/>
      <c r="I23" s="58"/>
      <c r="J23" s="58"/>
      <c r="K23" s="50">
        <v>5068</v>
      </c>
      <c r="L23" s="56" t="s">
        <v>58</v>
      </c>
      <c r="M23" s="56" t="s">
        <v>58</v>
      </c>
      <c r="N23" s="56">
        <v>277.8289416212026</v>
      </c>
      <c r="O23" s="50">
        <v>5345.8289416212028</v>
      </c>
      <c r="P23" s="56" t="s">
        <v>58</v>
      </c>
      <c r="Q23" s="56" t="s">
        <v>58</v>
      </c>
      <c r="R23" s="51">
        <v>264.35000000000002</v>
      </c>
      <c r="S23" s="50">
        <v>5610.1789416212032</v>
      </c>
      <c r="T23" s="56" t="s">
        <v>58</v>
      </c>
      <c r="U23" s="56" t="s">
        <v>58</v>
      </c>
      <c r="V23" s="51">
        <v>264.35000000000002</v>
      </c>
      <c r="W23" s="50">
        <v>5874.5289416212036</v>
      </c>
      <c r="X23" s="56" t="s">
        <v>58</v>
      </c>
      <c r="Y23" s="56" t="s">
        <v>58</v>
      </c>
      <c r="Z23" s="51">
        <v>264.35000000000002</v>
      </c>
      <c r="AA23" s="50">
        <v>6138.8789416212039</v>
      </c>
    </row>
    <row r="24" spans="1:27" ht="12.75" customHeight="1" x14ac:dyDescent="0.25">
      <c r="A24" s="49" t="s">
        <v>37</v>
      </c>
      <c r="B24" s="58"/>
      <c r="C24" s="58"/>
      <c r="D24" s="58"/>
      <c r="E24" s="58"/>
      <c r="F24" s="58"/>
      <c r="G24" s="58"/>
      <c r="H24" s="58"/>
      <c r="I24" s="58"/>
      <c r="J24" s="58"/>
      <c r="K24" s="50">
        <v>9056</v>
      </c>
      <c r="L24" s="51">
        <v>232</v>
      </c>
      <c r="M24" s="51">
        <v>232</v>
      </c>
      <c r="N24" s="51">
        <v>87</v>
      </c>
      <c r="O24" s="50">
        <v>9143</v>
      </c>
      <c r="P24" s="51">
        <v>240</v>
      </c>
      <c r="Q24" s="51">
        <v>240</v>
      </c>
      <c r="R24" s="51">
        <v>86</v>
      </c>
      <c r="S24" s="50">
        <v>9229</v>
      </c>
      <c r="T24" s="51">
        <v>253</v>
      </c>
      <c r="U24" s="51">
        <v>253</v>
      </c>
      <c r="V24" s="51">
        <v>88</v>
      </c>
      <c r="W24" s="50">
        <v>9317</v>
      </c>
      <c r="X24" s="51">
        <v>253</v>
      </c>
      <c r="Y24" s="51">
        <v>253</v>
      </c>
      <c r="Z24" s="51">
        <v>88</v>
      </c>
      <c r="AA24" s="50">
        <v>9405</v>
      </c>
    </row>
    <row r="25" spans="1:27" ht="12.75" customHeight="1" x14ac:dyDescent="0.25">
      <c r="A25" s="49" t="s">
        <v>38</v>
      </c>
      <c r="B25" s="58"/>
      <c r="C25" s="58"/>
      <c r="D25" s="58"/>
      <c r="E25" s="58"/>
      <c r="F25" s="58"/>
      <c r="G25" s="58"/>
      <c r="H25" s="58"/>
      <c r="I25" s="58"/>
      <c r="J25" s="58"/>
      <c r="K25" s="50">
        <v>9212</v>
      </c>
      <c r="L25" s="51">
        <v>213</v>
      </c>
      <c r="M25" s="51">
        <v>213</v>
      </c>
      <c r="N25" s="51">
        <v>287</v>
      </c>
      <c r="O25" s="50">
        <v>9499</v>
      </c>
      <c r="P25" s="51">
        <v>473</v>
      </c>
      <c r="Q25" s="51">
        <v>473</v>
      </c>
      <c r="R25" s="51">
        <v>72</v>
      </c>
      <c r="S25" s="50">
        <v>9571</v>
      </c>
      <c r="T25" s="51">
        <v>477</v>
      </c>
      <c r="U25" s="51">
        <v>477</v>
      </c>
      <c r="V25" s="51">
        <v>72</v>
      </c>
      <c r="W25" s="50">
        <v>9643</v>
      </c>
      <c r="X25" s="51">
        <v>475</v>
      </c>
      <c r="Y25" s="51">
        <v>475</v>
      </c>
      <c r="Z25" s="51">
        <v>72</v>
      </c>
      <c r="AA25" s="50">
        <v>9715</v>
      </c>
    </row>
    <row r="26" spans="1:27" ht="12.75" customHeight="1" x14ac:dyDescent="0.25">
      <c r="A26" s="49" t="s">
        <v>39</v>
      </c>
      <c r="B26" s="58"/>
      <c r="C26" s="58"/>
      <c r="D26" s="58"/>
      <c r="E26" s="58"/>
      <c r="F26" s="58"/>
      <c r="G26" s="58"/>
      <c r="H26" s="58"/>
      <c r="I26" s="58"/>
      <c r="J26" s="58"/>
      <c r="K26" s="50">
        <v>5181</v>
      </c>
      <c r="L26" s="54"/>
      <c r="M26" s="54"/>
      <c r="N26" s="54"/>
      <c r="O26" s="47"/>
      <c r="P26" s="54"/>
      <c r="Q26" s="54"/>
      <c r="R26" s="54"/>
      <c r="S26" s="47"/>
      <c r="T26" s="54"/>
      <c r="U26" s="54"/>
      <c r="V26" s="54"/>
      <c r="W26" s="47"/>
      <c r="X26" s="54"/>
      <c r="Y26" s="54"/>
      <c r="Z26" s="54"/>
      <c r="AA26" s="47"/>
    </row>
    <row r="27" spans="1:27" ht="12.75" customHeight="1" x14ac:dyDescent="0.25">
      <c r="A27" s="45" t="s">
        <v>40</v>
      </c>
      <c r="B27" s="58"/>
      <c r="C27" s="58"/>
      <c r="D27" s="58"/>
      <c r="E27" s="58"/>
      <c r="F27" s="58"/>
      <c r="G27" s="58"/>
      <c r="H27" s="58"/>
      <c r="I27" s="58"/>
      <c r="J27" s="58"/>
      <c r="K27" s="47"/>
      <c r="L27" s="54"/>
      <c r="M27" s="54"/>
      <c r="N27" s="54"/>
      <c r="O27" s="47"/>
      <c r="P27" s="54"/>
      <c r="Q27" s="54"/>
      <c r="R27" s="54"/>
      <c r="S27" s="47"/>
      <c r="T27" s="54"/>
      <c r="U27" s="54"/>
      <c r="V27" s="54"/>
      <c r="W27" s="47"/>
      <c r="X27" s="54"/>
      <c r="Y27" s="54"/>
      <c r="Z27" s="54"/>
      <c r="AA27" s="47"/>
    </row>
    <row r="28" spans="1:27" ht="12.75" customHeight="1" x14ac:dyDescent="0.25">
      <c r="A28" s="49" t="s">
        <v>41</v>
      </c>
      <c r="B28" s="58"/>
      <c r="C28" s="58"/>
      <c r="D28" s="58"/>
      <c r="E28" s="58"/>
      <c r="F28" s="58"/>
      <c r="G28" s="58"/>
      <c r="H28" s="58"/>
      <c r="I28" s="58"/>
      <c r="J28" s="58"/>
      <c r="K28" s="50">
        <v>5295</v>
      </c>
      <c r="L28" s="51">
        <v>41.25</v>
      </c>
      <c r="M28" s="51"/>
      <c r="N28" s="51">
        <v>201.02894162120259</v>
      </c>
      <c r="O28" s="50">
        <v>5537.2789416212026</v>
      </c>
      <c r="P28" s="51">
        <v>42.65</v>
      </c>
      <c r="Q28" s="51"/>
      <c r="R28" s="51">
        <v>188.85</v>
      </c>
      <c r="S28" s="50">
        <v>5768.7789416212026</v>
      </c>
      <c r="T28" s="51">
        <v>43.65</v>
      </c>
      <c r="U28" s="51"/>
      <c r="V28" s="51">
        <v>188.85</v>
      </c>
      <c r="W28" s="50">
        <v>6001.2789416212026</v>
      </c>
      <c r="X28" s="51">
        <v>43.65</v>
      </c>
      <c r="Y28" s="51"/>
      <c r="Z28" s="51">
        <v>188.85</v>
      </c>
      <c r="AA28" s="50">
        <v>6233.7789416212026</v>
      </c>
    </row>
    <row r="29" spans="1:27" ht="12.75" customHeight="1" x14ac:dyDescent="0.25">
      <c r="A29" s="57" t="s">
        <v>42</v>
      </c>
      <c r="B29" s="58"/>
      <c r="C29" s="58"/>
      <c r="D29" s="58"/>
      <c r="E29" s="58"/>
      <c r="F29" s="58"/>
      <c r="G29" s="58"/>
      <c r="H29" s="58"/>
      <c r="I29" s="58"/>
      <c r="J29" s="58"/>
      <c r="K29" s="50">
        <v>575000</v>
      </c>
      <c r="L29" s="51">
        <v>7030.4287396295167</v>
      </c>
      <c r="M29" s="51">
        <v>8855.2090650686987</v>
      </c>
      <c r="N29" s="51">
        <v>8899.4443662076301</v>
      </c>
      <c r="O29" s="50">
        <v>582074.6640407684</v>
      </c>
      <c r="P29" s="51">
        <v>8849.18</v>
      </c>
      <c r="Q29" s="51">
        <v>11054.18</v>
      </c>
      <c r="R29" s="51">
        <v>5854</v>
      </c>
      <c r="S29" s="50">
        <v>585723.6640407684</v>
      </c>
      <c r="T29" s="51">
        <v>8774.18</v>
      </c>
      <c r="U29" s="51">
        <v>10979.18</v>
      </c>
      <c r="V29" s="51">
        <v>5854</v>
      </c>
      <c r="W29" s="50">
        <v>589372.6640407684</v>
      </c>
      <c r="X29" s="51">
        <v>7885.18</v>
      </c>
      <c r="Y29" s="51">
        <v>10090.18</v>
      </c>
      <c r="Z29" s="51">
        <v>5854</v>
      </c>
      <c r="AA29" s="50">
        <v>593021.6640407684</v>
      </c>
    </row>
    <row r="30" spans="1:27" ht="12.75" customHeight="1" x14ac:dyDescent="0.25">
      <c r="A30" s="49" t="s">
        <v>43</v>
      </c>
      <c r="B30" s="58"/>
      <c r="C30" s="58"/>
      <c r="D30" s="58"/>
      <c r="E30" s="58"/>
      <c r="F30" s="58"/>
      <c r="G30" s="58"/>
      <c r="H30" s="58"/>
      <c r="I30" s="58"/>
      <c r="J30" s="58"/>
      <c r="K30" s="50">
        <v>6210</v>
      </c>
      <c r="L30" s="56">
        <v>25</v>
      </c>
      <c r="M30" s="56"/>
      <c r="N30" s="51">
        <v>76.8</v>
      </c>
      <c r="O30" s="50">
        <v>6311.8</v>
      </c>
      <c r="P30" s="56">
        <v>28</v>
      </c>
      <c r="Q30" s="56"/>
      <c r="R30" s="51">
        <v>75.5</v>
      </c>
      <c r="S30" s="50">
        <v>6415.3</v>
      </c>
      <c r="T30" s="56">
        <v>28</v>
      </c>
      <c r="U30" s="56"/>
      <c r="V30" s="51">
        <v>75.5</v>
      </c>
      <c r="W30" s="50">
        <v>6518.8</v>
      </c>
      <c r="X30" s="56">
        <v>28</v>
      </c>
      <c r="Y30" s="56"/>
      <c r="Z30" s="51">
        <v>75.5</v>
      </c>
      <c r="AA30" s="50">
        <v>6622.3</v>
      </c>
    </row>
    <row r="31" spans="1:27" ht="12.75" customHeight="1" x14ac:dyDescent="0.25">
      <c r="A31" s="45" t="s">
        <v>44</v>
      </c>
      <c r="B31" s="58"/>
      <c r="C31" s="58"/>
      <c r="D31" s="58"/>
      <c r="E31" s="58"/>
      <c r="F31" s="58"/>
      <c r="G31" s="58"/>
      <c r="H31" s="58"/>
      <c r="I31" s="58"/>
      <c r="J31" s="58"/>
      <c r="K31" s="47"/>
      <c r="L31" s="54"/>
      <c r="M31" s="54"/>
      <c r="N31" s="54"/>
      <c r="O31" s="47"/>
      <c r="P31" s="54"/>
      <c r="Q31" s="54"/>
      <c r="R31" s="54"/>
      <c r="S31" s="47"/>
      <c r="T31" s="54"/>
      <c r="U31" s="54"/>
      <c r="V31" s="54"/>
      <c r="W31" s="47"/>
      <c r="X31" s="54"/>
      <c r="Y31" s="54"/>
      <c r="Z31" s="54"/>
      <c r="AA31" s="47"/>
    </row>
    <row r="32" spans="1:27" ht="12.75" customHeight="1" x14ac:dyDescent="0.25">
      <c r="A32" s="49" t="s">
        <v>45</v>
      </c>
      <c r="B32" s="58"/>
      <c r="C32" s="58"/>
      <c r="D32" s="58"/>
      <c r="E32" s="58"/>
      <c r="F32" s="58"/>
      <c r="G32" s="58"/>
      <c r="H32" s="58"/>
      <c r="I32" s="58"/>
      <c r="J32" s="58"/>
      <c r="K32" s="50">
        <v>5288</v>
      </c>
      <c r="L32" s="51">
        <v>66.25</v>
      </c>
      <c r="M32" s="51"/>
      <c r="N32" s="51">
        <v>277.8289416212026</v>
      </c>
      <c r="O32" s="50">
        <v>5632.0789416212028</v>
      </c>
      <c r="P32" s="51">
        <v>70.650000000000006</v>
      </c>
      <c r="Q32" s="51"/>
      <c r="R32" s="51">
        <v>264.35000000000002</v>
      </c>
      <c r="S32" s="50">
        <v>5967.0789416212028</v>
      </c>
      <c r="T32" s="51">
        <v>71.650000000000006</v>
      </c>
      <c r="U32" s="51"/>
      <c r="V32" s="51">
        <v>264.35000000000002</v>
      </c>
      <c r="W32" s="50">
        <v>6303.0789416212028</v>
      </c>
      <c r="X32" s="51">
        <v>71.650000000000006</v>
      </c>
      <c r="Y32" s="51"/>
      <c r="Z32" s="51">
        <v>264.35000000000002</v>
      </c>
      <c r="AA32" s="50">
        <v>6639.0789416212028</v>
      </c>
    </row>
    <row r="33" spans="1:27" ht="12.75" customHeight="1" x14ac:dyDescent="0.25">
      <c r="A33" s="49" t="s">
        <v>46</v>
      </c>
      <c r="B33" s="58"/>
      <c r="C33" s="58"/>
      <c r="D33" s="58"/>
      <c r="E33" s="58"/>
      <c r="F33" s="58"/>
      <c r="G33" s="58"/>
      <c r="H33" s="58"/>
      <c r="I33" s="58"/>
      <c r="J33" s="58"/>
      <c r="K33" s="50">
        <v>598583</v>
      </c>
      <c r="L33" s="51">
        <v>117076.15790215776</v>
      </c>
      <c r="M33" s="51">
        <v>117299.26608541666</v>
      </c>
      <c r="N33" s="51">
        <v>9966.3585572463853</v>
      </c>
      <c r="O33" s="50">
        <v>608326.25037398748</v>
      </c>
      <c r="P33" s="51">
        <v>35837.020000000004</v>
      </c>
      <c r="Q33" s="51">
        <v>36059.020000000004</v>
      </c>
      <c r="R33" s="51">
        <v>9491</v>
      </c>
      <c r="S33" s="50">
        <v>617595.25037398748</v>
      </c>
      <c r="T33" s="51">
        <v>35008.020000000004</v>
      </c>
      <c r="U33" s="51">
        <v>35230.020000000004</v>
      </c>
      <c r="V33" s="51">
        <v>9281</v>
      </c>
      <c r="W33" s="50">
        <v>626654.25037398748</v>
      </c>
      <c r="X33" s="51">
        <v>38871.67</v>
      </c>
      <c r="Y33" s="51">
        <v>39093.67</v>
      </c>
      <c r="Z33" s="51">
        <v>9104</v>
      </c>
      <c r="AA33" s="50">
        <v>635536.25037398748</v>
      </c>
    </row>
    <row r="34" spans="1:27" ht="12.75" customHeight="1" x14ac:dyDescent="0.25">
      <c r="A34" s="49" t="s">
        <v>47</v>
      </c>
      <c r="B34" s="58"/>
      <c r="C34" s="58"/>
      <c r="D34" s="58"/>
      <c r="E34" s="58"/>
      <c r="F34" s="58"/>
      <c r="G34" s="58"/>
      <c r="H34" s="58"/>
      <c r="I34" s="58"/>
      <c r="J34" s="58"/>
      <c r="K34" s="50">
        <v>3571</v>
      </c>
      <c r="L34" s="51"/>
      <c r="M34" s="51"/>
      <c r="N34" s="51"/>
      <c r="O34" s="50">
        <v>3571</v>
      </c>
      <c r="P34" s="51"/>
      <c r="Q34" s="51"/>
      <c r="R34" s="51"/>
      <c r="S34" s="50">
        <v>3571</v>
      </c>
      <c r="T34" s="51"/>
      <c r="U34" s="51"/>
      <c r="V34" s="51"/>
      <c r="W34" s="50">
        <v>3571</v>
      </c>
      <c r="X34" s="51"/>
      <c r="Y34" s="51"/>
      <c r="Z34" s="51"/>
      <c r="AA34" s="50">
        <v>3571</v>
      </c>
    </row>
    <row r="35" spans="1:27" ht="10.5" x14ac:dyDescent="0.25">
      <c r="A35" s="3"/>
      <c r="B35" s="13"/>
      <c r="C35" s="3"/>
      <c r="D35" s="3"/>
      <c r="E35" s="13"/>
      <c r="F35" s="14"/>
      <c r="G35" s="13"/>
      <c r="H35" s="3"/>
      <c r="I35" s="3"/>
      <c r="J35" s="13"/>
      <c r="P35" s="27"/>
      <c r="Q35" s="27"/>
      <c r="R35" s="27"/>
      <c r="S35" s="14"/>
      <c r="T35" s="27"/>
      <c r="U35" s="27"/>
      <c r="V35" s="27"/>
      <c r="W35" s="14"/>
      <c r="X35" s="27"/>
      <c r="Y35" s="28"/>
      <c r="Z35" s="28"/>
      <c r="AA35" s="28"/>
    </row>
    <row r="36" spans="1:27" ht="20.5" x14ac:dyDescent="0.25">
      <c r="A36" s="36" t="s">
        <v>48</v>
      </c>
      <c r="B36" s="13"/>
      <c r="C36" s="3"/>
      <c r="D36" s="3"/>
      <c r="E36" s="13"/>
      <c r="F36" s="14"/>
      <c r="G36" s="13"/>
      <c r="H36" s="3"/>
      <c r="I36" s="3"/>
      <c r="J36" s="13"/>
      <c r="P36" s="27"/>
      <c r="Q36" s="33"/>
      <c r="R36" s="27"/>
      <c r="S36" s="14"/>
      <c r="T36" s="27"/>
      <c r="U36" s="27"/>
      <c r="V36" s="27"/>
      <c r="W36" s="14"/>
      <c r="X36" s="27"/>
      <c r="Y36" s="28"/>
      <c r="Z36" s="28"/>
      <c r="AA36" s="28"/>
    </row>
    <row r="37" spans="1:27" ht="10.5" x14ac:dyDescent="0.25">
      <c r="A37" s="3"/>
      <c r="B37" s="13"/>
      <c r="C37" s="3"/>
      <c r="D37" s="3"/>
      <c r="E37" s="13"/>
      <c r="F37" s="13"/>
      <c r="G37" s="13"/>
      <c r="H37" s="3"/>
      <c r="I37" s="3"/>
      <c r="J37" s="13"/>
      <c r="P37" s="27"/>
      <c r="Q37" s="27"/>
      <c r="R37" s="27"/>
      <c r="S37" s="14"/>
      <c r="T37" s="27"/>
      <c r="U37" s="27"/>
      <c r="V37" s="27"/>
      <c r="W37" s="14"/>
      <c r="X37" s="27"/>
      <c r="Y37" s="28"/>
      <c r="Z37" s="28"/>
      <c r="AA37" s="28"/>
    </row>
    <row r="38" spans="1:27" ht="10.5" x14ac:dyDescent="0.25">
      <c r="A38" s="3"/>
      <c r="B38" s="13"/>
      <c r="C38" s="3"/>
      <c r="D38" s="3"/>
      <c r="E38" s="13"/>
      <c r="F38" s="13"/>
      <c r="G38" s="13"/>
      <c r="H38" s="3"/>
      <c r="I38" s="3"/>
      <c r="J38" s="13"/>
      <c r="P38" s="27"/>
      <c r="Q38" s="27"/>
      <c r="R38" s="27"/>
      <c r="S38" s="14"/>
      <c r="T38" s="27"/>
      <c r="U38" s="27"/>
      <c r="V38" s="27"/>
      <c r="W38" s="14"/>
      <c r="X38" s="27"/>
      <c r="Y38" s="28"/>
      <c r="Z38" s="28"/>
      <c r="AA38" s="28"/>
    </row>
    <row r="39" spans="1:27" x14ac:dyDescent="0.2">
      <c r="P39" s="29"/>
    </row>
  </sheetData>
  <pageMargins left="0.11811023622047245" right="0.11811023622047245" top="0.15748031496062992" bottom="0" header="0.31496062992125984" footer="0.31496062992125984"/>
  <pageSetup paperSize="8" scale="66" orientation="landscape" r:id="rId1"/>
  <headerFooter>
    <oddHeader>&amp;C&amp;"Calibri"&amp;10&amp;K000000 Fluvius - Intern&amp;1#_x000D_</oddHeader>
  </headerFooter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4B0B8-2CDA-48D6-8ED3-B23FD18559D3}">
  <sheetPr>
    <pageSetUpPr fitToPage="1"/>
  </sheetPr>
  <dimension ref="A1:AA39"/>
  <sheetViews>
    <sheetView topLeftCell="F1" zoomScaleNormal="100" workbookViewId="0">
      <selection activeCell="F1" sqref="A1:XFD1048576"/>
    </sheetView>
  </sheetViews>
  <sheetFormatPr defaultColWidth="9.26953125" defaultRowHeight="10" x14ac:dyDescent="0.2"/>
  <cols>
    <col min="1" max="1" width="40.26953125" style="1" customWidth="1"/>
    <col min="2" max="2" width="12.453125" style="1" customWidth="1"/>
    <col min="3" max="3" width="12.26953125" style="1" customWidth="1"/>
    <col min="4" max="4" width="11.7265625" style="1" customWidth="1"/>
    <col min="5" max="5" width="10.453125" style="1" customWidth="1"/>
    <col min="6" max="6" width="10" style="1" customWidth="1"/>
    <col min="7" max="7" width="12.453125" style="1" customWidth="1"/>
    <col min="8" max="8" width="12.26953125" style="1" customWidth="1"/>
    <col min="9" max="9" width="11.7265625" style="1" customWidth="1"/>
    <col min="10" max="10" width="10" style="1" customWidth="1"/>
    <col min="11" max="11" width="13.26953125" style="1" customWidth="1"/>
    <col min="12" max="12" width="12.26953125" style="1" customWidth="1"/>
    <col min="13" max="13" width="12" style="1" customWidth="1"/>
    <col min="14" max="14" width="10.26953125" style="1" bestFit="1" customWidth="1"/>
    <col min="15" max="15" width="11.7265625" style="1" customWidth="1"/>
    <col min="16" max="17" width="12" style="1" customWidth="1"/>
    <col min="18" max="18" width="10.26953125" style="1" bestFit="1" customWidth="1"/>
    <col min="19" max="19" width="11.26953125" style="1" customWidth="1"/>
    <col min="20" max="20" width="11.7265625" style="1" customWidth="1"/>
    <col min="21" max="21" width="12.26953125" style="1" customWidth="1"/>
    <col min="22" max="22" width="10.26953125" style="1" bestFit="1" customWidth="1"/>
    <col min="23" max="23" width="11.7265625" style="1" customWidth="1"/>
    <col min="24" max="25" width="12" style="1" customWidth="1"/>
    <col min="26" max="26" width="10.26953125" style="1" bestFit="1" customWidth="1"/>
    <col min="27" max="27" width="11.26953125" style="1" customWidth="1"/>
    <col min="28" max="16384" width="9.26953125" style="1"/>
  </cols>
  <sheetData>
    <row r="1" spans="1:27" ht="12.5" x14ac:dyDescent="0.25">
      <c r="A1" s="11" t="s">
        <v>57</v>
      </c>
      <c r="B1" s="12"/>
      <c r="C1" s="14"/>
      <c r="D1" s="13"/>
      <c r="E1" s="2"/>
      <c r="F1" s="12"/>
      <c r="G1" s="12"/>
      <c r="H1" s="14"/>
      <c r="I1" s="13"/>
      <c r="J1" s="2"/>
      <c r="K1" s="12" t="s">
        <v>1</v>
      </c>
      <c r="L1" s="13">
        <v>2025</v>
      </c>
      <c r="M1" s="28"/>
      <c r="N1" s="28"/>
      <c r="O1" s="13"/>
      <c r="P1" s="28"/>
      <c r="Q1" s="28"/>
      <c r="R1" s="28"/>
      <c r="S1" s="13"/>
      <c r="T1" s="28"/>
      <c r="U1" s="28"/>
      <c r="V1" s="28"/>
      <c r="W1" s="13"/>
      <c r="X1" s="28"/>
      <c r="Y1" s="28"/>
      <c r="Z1" s="28"/>
      <c r="AA1" s="13"/>
    </row>
    <row r="2" spans="1:27" s="31" customFormat="1" ht="31.5" customHeight="1" x14ac:dyDescent="0.25">
      <c r="A2" s="30"/>
      <c r="B2" s="38">
        <v>2023</v>
      </c>
      <c r="C2" s="38">
        <v>2023</v>
      </c>
      <c r="D2" s="38">
        <v>2023</v>
      </c>
      <c r="E2" s="38" t="s">
        <v>59</v>
      </c>
      <c r="F2" s="38" t="s">
        <v>60</v>
      </c>
      <c r="G2" s="38">
        <v>2024</v>
      </c>
      <c r="H2" s="38">
        <v>2024</v>
      </c>
      <c r="I2" s="38">
        <v>2024</v>
      </c>
      <c r="J2" s="38" t="s">
        <v>61</v>
      </c>
      <c r="K2" s="39" t="s">
        <v>62</v>
      </c>
      <c r="L2" s="38">
        <v>2025</v>
      </c>
      <c r="M2" s="38">
        <v>2025</v>
      </c>
      <c r="N2" s="38">
        <v>2025</v>
      </c>
      <c r="O2" s="40" t="s">
        <v>63</v>
      </c>
      <c r="P2" s="38">
        <v>2026</v>
      </c>
      <c r="Q2" s="38">
        <v>2026</v>
      </c>
      <c r="R2" s="41">
        <v>2026</v>
      </c>
      <c r="S2" s="40" t="s">
        <v>64</v>
      </c>
      <c r="T2" s="38">
        <v>2027</v>
      </c>
      <c r="U2" s="38">
        <v>2027</v>
      </c>
      <c r="V2" s="38">
        <v>2027</v>
      </c>
      <c r="W2" s="40" t="s">
        <v>65</v>
      </c>
      <c r="X2" s="38">
        <v>2028</v>
      </c>
      <c r="Y2" s="38">
        <v>2028</v>
      </c>
      <c r="Z2" s="38">
        <v>2028</v>
      </c>
      <c r="AA2" s="40" t="s">
        <v>66</v>
      </c>
    </row>
    <row r="3" spans="1:27" ht="10.5" x14ac:dyDescent="0.25">
      <c r="A3" s="3"/>
      <c r="B3" s="42" t="s">
        <v>2</v>
      </c>
      <c r="C3" s="42" t="s">
        <v>2</v>
      </c>
      <c r="D3" s="42" t="s">
        <v>2</v>
      </c>
      <c r="E3" s="15"/>
      <c r="F3" s="16"/>
      <c r="G3" s="42" t="s">
        <v>3</v>
      </c>
      <c r="H3" s="42" t="s">
        <v>3</v>
      </c>
      <c r="I3" s="42" t="s">
        <v>3</v>
      </c>
      <c r="J3" s="15"/>
      <c r="K3" s="16"/>
      <c r="L3" s="42" t="s">
        <v>4</v>
      </c>
      <c r="M3" s="42" t="s">
        <v>4</v>
      </c>
      <c r="N3" s="42" t="s">
        <v>4</v>
      </c>
      <c r="O3" s="16"/>
      <c r="P3" s="43" t="s">
        <v>5</v>
      </c>
      <c r="Q3" s="43" t="s">
        <v>5</v>
      </c>
      <c r="R3" s="43" t="s">
        <v>5</v>
      </c>
      <c r="S3" s="44"/>
      <c r="T3" s="43" t="s">
        <v>6</v>
      </c>
      <c r="U3" s="43" t="s">
        <v>6</v>
      </c>
      <c r="V3" s="43" t="s">
        <v>6</v>
      </c>
      <c r="W3" s="44"/>
      <c r="X3" s="43" t="s">
        <v>7</v>
      </c>
      <c r="Y3" s="43" t="s">
        <v>7</v>
      </c>
      <c r="Z3" s="43" t="s">
        <v>7</v>
      </c>
      <c r="AA3" s="44"/>
    </row>
    <row r="4" spans="1:27" ht="32" thickBot="1" x14ac:dyDescent="0.3">
      <c r="A4" s="4" t="s">
        <v>0</v>
      </c>
      <c r="B4" s="17" t="s">
        <v>8</v>
      </c>
      <c r="C4" s="18" t="s">
        <v>9</v>
      </c>
      <c r="D4" s="19" t="s">
        <v>10</v>
      </c>
      <c r="E4" s="20" t="s">
        <v>11</v>
      </c>
      <c r="F4" s="5" t="s">
        <v>12</v>
      </c>
      <c r="G4" s="17" t="s">
        <v>8</v>
      </c>
      <c r="H4" s="18" t="s">
        <v>9</v>
      </c>
      <c r="I4" s="19" t="s">
        <v>10</v>
      </c>
      <c r="J4" s="20" t="s">
        <v>13</v>
      </c>
      <c r="K4" s="5" t="s">
        <v>14</v>
      </c>
      <c r="L4" s="17" t="s">
        <v>15</v>
      </c>
      <c r="M4" s="18" t="s">
        <v>16</v>
      </c>
      <c r="N4" s="10" t="s">
        <v>17</v>
      </c>
      <c r="O4" s="5" t="s">
        <v>18</v>
      </c>
      <c r="P4" s="17" t="s">
        <v>15</v>
      </c>
      <c r="Q4" s="18" t="s">
        <v>16</v>
      </c>
      <c r="R4" s="10" t="s">
        <v>17</v>
      </c>
      <c r="S4" s="5" t="s">
        <v>19</v>
      </c>
      <c r="T4" s="17" t="s">
        <v>15</v>
      </c>
      <c r="U4" s="18" t="s">
        <v>16</v>
      </c>
      <c r="V4" s="10" t="s">
        <v>17</v>
      </c>
      <c r="W4" s="5" t="s">
        <v>20</v>
      </c>
      <c r="X4" s="17" t="s">
        <v>8</v>
      </c>
      <c r="Y4" s="18" t="s">
        <v>9</v>
      </c>
      <c r="Z4" s="10" t="s">
        <v>17</v>
      </c>
      <c r="AA4" s="5" t="s">
        <v>21</v>
      </c>
    </row>
    <row r="5" spans="1:27" ht="12.75" customHeight="1" x14ac:dyDescent="0.25">
      <c r="A5" s="6"/>
      <c r="B5" s="58"/>
      <c r="C5" s="58"/>
      <c r="D5" s="58"/>
      <c r="E5" s="58"/>
      <c r="F5" s="58"/>
      <c r="G5" s="58"/>
      <c r="H5" s="58"/>
      <c r="I5" s="58"/>
      <c r="J5" s="58"/>
      <c r="K5" s="7"/>
      <c r="L5" s="21"/>
      <c r="M5" s="22"/>
      <c r="N5" s="22"/>
      <c r="O5" s="7"/>
      <c r="P5" s="23"/>
      <c r="Q5" s="23"/>
      <c r="R5" s="23"/>
      <c r="S5" s="24"/>
      <c r="T5" s="23"/>
      <c r="U5" s="23"/>
      <c r="V5" s="23"/>
      <c r="W5" s="24"/>
      <c r="X5" s="23"/>
      <c r="Y5" s="23"/>
      <c r="Z5" s="23"/>
      <c r="AA5" s="24"/>
    </row>
    <row r="6" spans="1:27" ht="12.75" customHeight="1" x14ac:dyDescent="0.25">
      <c r="A6" s="45" t="s">
        <v>22</v>
      </c>
      <c r="B6" s="58"/>
      <c r="C6" s="58"/>
      <c r="D6" s="58"/>
      <c r="E6" s="58"/>
      <c r="F6" s="58"/>
      <c r="G6" s="58"/>
      <c r="H6" s="58"/>
      <c r="I6" s="58"/>
      <c r="J6" s="58"/>
      <c r="K6" s="26"/>
      <c r="L6" s="48"/>
      <c r="M6" s="48"/>
      <c r="N6" s="48"/>
      <c r="O6" s="47"/>
      <c r="P6" s="48"/>
      <c r="Q6" s="48"/>
      <c r="R6" s="48"/>
      <c r="S6" s="46"/>
      <c r="T6" s="48"/>
      <c r="U6" s="48"/>
      <c r="V6" s="48"/>
      <c r="W6" s="46"/>
      <c r="X6" s="48"/>
      <c r="Y6" s="48"/>
      <c r="Z6" s="48"/>
      <c r="AA6" s="46"/>
    </row>
    <row r="7" spans="1:27" ht="12.75" customHeight="1" x14ac:dyDescent="0.25">
      <c r="A7" s="49" t="s">
        <v>23</v>
      </c>
      <c r="B7" s="58"/>
      <c r="C7" s="58"/>
      <c r="D7" s="58"/>
      <c r="E7" s="58"/>
      <c r="F7" s="58"/>
      <c r="G7" s="58"/>
      <c r="H7" s="58"/>
      <c r="I7" s="58"/>
      <c r="J7" s="58"/>
      <c r="K7" s="25">
        <v>0</v>
      </c>
      <c r="L7" s="51">
        <v>0</v>
      </c>
      <c r="M7" s="8">
        <v>0</v>
      </c>
      <c r="N7" s="51">
        <v>0</v>
      </c>
      <c r="O7" s="50">
        <v>0</v>
      </c>
      <c r="P7" s="51">
        <v>0</v>
      </c>
      <c r="Q7" s="51">
        <v>0</v>
      </c>
      <c r="R7" s="51">
        <v>0</v>
      </c>
      <c r="S7" s="50">
        <v>0</v>
      </c>
      <c r="T7" s="51">
        <v>0</v>
      </c>
      <c r="U7" s="8">
        <v>0</v>
      </c>
      <c r="V7" s="51">
        <v>0</v>
      </c>
      <c r="W7" s="50">
        <v>0</v>
      </c>
      <c r="X7" s="51">
        <v>0</v>
      </c>
      <c r="Y7" s="8">
        <v>0</v>
      </c>
      <c r="Z7" s="51">
        <v>0</v>
      </c>
      <c r="AA7" s="50">
        <v>0</v>
      </c>
    </row>
    <row r="8" spans="1:27" ht="12.75" customHeight="1" x14ac:dyDescent="0.25">
      <c r="A8" s="49" t="s">
        <v>24</v>
      </c>
      <c r="B8" s="58"/>
      <c r="C8" s="58"/>
      <c r="D8" s="58"/>
      <c r="E8" s="58"/>
      <c r="F8" s="58"/>
      <c r="G8" s="58"/>
      <c r="H8" s="58"/>
      <c r="I8" s="58"/>
      <c r="J8" s="58"/>
      <c r="K8" s="25"/>
      <c r="L8" s="51"/>
      <c r="M8" s="8"/>
      <c r="N8" s="51"/>
      <c r="O8" s="50">
        <v>0</v>
      </c>
      <c r="P8" s="51"/>
      <c r="Q8" s="51"/>
      <c r="R8" s="51"/>
      <c r="S8" s="50">
        <v>0</v>
      </c>
      <c r="T8" s="51"/>
      <c r="U8" s="8"/>
      <c r="V8" s="51"/>
      <c r="W8" s="50">
        <v>0</v>
      </c>
      <c r="X8" s="51"/>
      <c r="Y8" s="8"/>
      <c r="Z8" s="51"/>
      <c r="AA8" s="50">
        <v>0</v>
      </c>
    </row>
    <row r="9" spans="1:27" ht="12.75" customHeight="1" x14ac:dyDescent="0.25">
      <c r="A9" s="49" t="s">
        <v>25</v>
      </c>
      <c r="B9" s="58"/>
      <c r="C9" s="58"/>
      <c r="D9" s="58"/>
      <c r="E9" s="58"/>
      <c r="F9" s="58"/>
      <c r="G9" s="58"/>
      <c r="H9" s="58"/>
      <c r="I9" s="58"/>
      <c r="J9" s="58"/>
      <c r="K9" s="25">
        <v>6092821.4639999988</v>
      </c>
      <c r="L9" s="51">
        <v>100215.38853137811</v>
      </c>
      <c r="M9" s="51">
        <v>100215.38853137811</v>
      </c>
      <c r="N9" s="9">
        <v>131167.99700101657</v>
      </c>
      <c r="O9" s="50">
        <v>6223989.4610010153</v>
      </c>
      <c r="P9" s="51">
        <v>153487</v>
      </c>
      <c r="Q9" s="51">
        <v>153487</v>
      </c>
      <c r="R9" s="9">
        <v>106904</v>
      </c>
      <c r="S9" s="50">
        <v>6330893.4610010153</v>
      </c>
      <c r="T9" s="51">
        <v>173878</v>
      </c>
      <c r="U9" s="51">
        <v>173878</v>
      </c>
      <c r="V9" s="9">
        <v>100054</v>
      </c>
      <c r="W9" s="50">
        <v>6430947.4610010153</v>
      </c>
      <c r="X9" s="51">
        <v>143384</v>
      </c>
      <c r="Y9" s="51">
        <v>143384</v>
      </c>
      <c r="Z9" s="9">
        <v>143054</v>
      </c>
      <c r="AA9" s="50">
        <v>6574001.4610010153</v>
      </c>
    </row>
    <row r="10" spans="1:27" s="35" customFormat="1" ht="12.75" customHeight="1" x14ac:dyDescent="0.25">
      <c r="A10" s="52" t="s">
        <v>26</v>
      </c>
      <c r="B10" s="58"/>
      <c r="C10" s="58"/>
      <c r="D10" s="58"/>
      <c r="E10" s="58"/>
      <c r="F10" s="58"/>
      <c r="G10" s="58"/>
      <c r="H10" s="58"/>
      <c r="I10" s="58"/>
      <c r="J10" s="58"/>
      <c r="K10" s="25">
        <v>6092821.4639999988</v>
      </c>
      <c r="L10" s="53">
        <v>100215.38853137811</v>
      </c>
      <c r="M10" s="53">
        <v>100215.38853137811</v>
      </c>
      <c r="N10" s="34">
        <v>131167.99700101657</v>
      </c>
      <c r="O10" s="50">
        <v>6223989.4610010153</v>
      </c>
      <c r="P10" s="53">
        <v>153487</v>
      </c>
      <c r="Q10" s="53">
        <v>153487</v>
      </c>
      <c r="R10" s="34">
        <v>106904</v>
      </c>
      <c r="S10" s="50">
        <v>6330893.4610010153</v>
      </c>
      <c r="T10" s="53">
        <v>173878</v>
      </c>
      <c r="U10" s="53">
        <v>173878</v>
      </c>
      <c r="V10" s="34">
        <v>100054</v>
      </c>
      <c r="W10" s="50">
        <v>6430947.4610010153</v>
      </c>
      <c r="X10" s="53">
        <v>143384</v>
      </c>
      <c r="Y10" s="53">
        <v>143384</v>
      </c>
      <c r="Z10" s="34">
        <v>143054</v>
      </c>
      <c r="AA10" s="50">
        <v>6574001.4610010153</v>
      </c>
    </row>
    <row r="11" spans="1:27" ht="12.75" customHeight="1" x14ac:dyDescent="0.25">
      <c r="A11" s="45" t="s">
        <v>27</v>
      </c>
      <c r="B11" s="58"/>
      <c r="C11" s="58"/>
      <c r="D11" s="58"/>
      <c r="E11" s="58"/>
      <c r="F11" s="58"/>
      <c r="G11" s="58"/>
      <c r="H11" s="58"/>
      <c r="I11" s="58"/>
      <c r="J11" s="58"/>
      <c r="K11" s="47"/>
      <c r="L11" s="54"/>
      <c r="M11" s="54"/>
      <c r="N11" s="54"/>
      <c r="O11" s="47"/>
      <c r="P11" s="54"/>
      <c r="Q11" s="54"/>
      <c r="R11" s="54"/>
      <c r="S11" s="47"/>
      <c r="T11" s="54"/>
      <c r="U11" s="54"/>
      <c r="V11" s="54"/>
      <c r="W11" s="47"/>
      <c r="X11" s="54"/>
      <c r="Y11" s="54"/>
      <c r="Z11" s="54"/>
      <c r="AA11" s="47"/>
    </row>
    <row r="12" spans="1:27" ht="12.65" customHeight="1" x14ac:dyDescent="0.25">
      <c r="A12" s="49" t="s">
        <v>23</v>
      </c>
      <c r="B12" s="58"/>
      <c r="C12" s="58"/>
      <c r="D12" s="58"/>
      <c r="E12" s="58"/>
      <c r="F12" s="58"/>
      <c r="G12" s="58"/>
      <c r="H12" s="58"/>
      <c r="I12" s="58"/>
      <c r="J12" s="58"/>
      <c r="K12" s="50">
        <v>914.46</v>
      </c>
      <c r="L12" s="51">
        <v>0</v>
      </c>
      <c r="M12" s="51">
        <v>50</v>
      </c>
      <c r="N12" s="51">
        <v>0</v>
      </c>
      <c r="O12" s="50">
        <v>864.46</v>
      </c>
      <c r="P12" s="51">
        <v>0</v>
      </c>
      <c r="Q12" s="51">
        <v>50</v>
      </c>
      <c r="R12" s="51">
        <v>0</v>
      </c>
      <c r="S12" s="50">
        <v>814.46</v>
      </c>
      <c r="T12" s="51">
        <v>0</v>
      </c>
      <c r="U12" s="51">
        <v>0</v>
      </c>
      <c r="V12" s="51">
        <v>0</v>
      </c>
      <c r="W12" s="50">
        <v>814.46</v>
      </c>
      <c r="X12" s="51">
        <v>0</v>
      </c>
      <c r="Y12" s="51">
        <v>0</v>
      </c>
      <c r="Z12" s="51">
        <v>0</v>
      </c>
      <c r="AA12" s="50">
        <v>814.46</v>
      </c>
    </row>
    <row r="13" spans="1:27" ht="12.75" customHeight="1" x14ac:dyDescent="0.25">
      <c r="A13" s="49" t="s">
        <v>24</v>
      </c>
      <c r="B13" s="58"/>
      <c r="C13" s="58"/>
      <c r="D13" s="58"/>
      <c r="E13" s="58"/>
      <c r="F13" s="58"/>
      <c r="G13" s="58"/>
      <c r="H13" s="58"/>
      <c r="I13" s="58"/>
      <c r="J13" s="58"/>
      <c r="K13" s="50">
        <v>3623072.6329999985</v>
      </c>
      <c r="L13" s="51">
        <v>1664.9619990001638</v>
      </c>
      <c r="M13" s="51">
        <v>19593.837340281574</v>
      </c>
      <c r="N13" s="51">
        <v>86137.736906221442</v>
      </c>
      <c r="O13" s="50">
        <v>3691281.4945649388</v>
      </c>
      <c r="P13" s="51">
        <v>1628</v>
      </c>
      <c r="Q13" s="51">
        <v>23673</v>
      </c>
      <c r="R13" s="51">
        <v>38753</v>
      </c>
      <c r="S13" s="50">
        <v>3707989.4945649388</v>
      </c>
      <c r="T13" s="51">
        <v>1578</v>
      </c>
      <c r="U13" s="51">
        <v>23673</v>
      </c>
      <c r="V13" s="51">
        <v>38753</v>
      </c>
      <c r="W13" s="50">
        <v>3724647.4945649388</v>
      </c>
      <c r="X13" s="51">
        <v>1578</v>
      </c>
      <c r="Y13" s="51">
        <v>23673</v>
      </c>
      <c r="Z13" s="51">
        <v>38753</v>
      </c>
      <c r="AA13" s="50">
        <v>3741305.4945649388</v>
      </c>
    </row>
    <row r="14" spans="1:27" ht="12.75" customHeight="1" x14ac:dyDescent="0.25">
      <c r="A14" s="49" t="s">
        <v>25</v>
      </c>
      <c r="B14" s="58"/>
      <c r="C14" s="58"/>
      <c r="D14" s="58"/>
      <c r="E14" s="58"/>
      <c r="F14" s="58"/>
      <c r="G14" s="58"/>
      <c r="H14" s="58"/>
      <c r="I14" s="58"/>
      <c r="J14" s="58"/>
      <c r="K14" s="50">
        <v>7697722.307</v>
      </c>
      <c r="L14" s="51">
        <v>71834.949586458373</v>
      </c>
      <c r="M14" s="51">
        <v>53856.074245176962</v>
      </c>
      <c r="N14" s="51">
        <v>265043.02341271297</v>
      </c>
      <c r="O14" s="50">
        <v>7980744.2057539942</v>
      </c>
      <c r="P14" s="51">
        <v>69382</v>
      </c>
      <c r="Q14" s="51">
        <v>47287</v>
      </c>
      <c r="R14" s="51">
        <v>311766</v>
      </c>
      <c r="S14" s="50">
        <v>8314605.2057539942</v>
      </c>
      <c r="T14" s="51">
        <v>69382</v>
      </c>
      <c r="U14" s="51">
        <v>47287</v>
      </c>
      <c r="V14" s="51">
        <v>312708</v>
      </c>
      <c r="W14" s="50">
        <v>8649408.2057539932</v>
      </c>
      <c r="X14" s="51">
        <v>69382</v>
      </c>
      <c r="Y14" s="51">
        <v>47287</v>
      </c>
      <c r="Z14" s="51">
        <v>308734</v>
      </c>
      <c r="AA14" s="50">
        <v>8980237.2057539932</v>
      </c>
    </row>
    <row r="15" spans="1:27" ht="12.75" customHeight="1" x14ac:dyDescent="0.25">
      <c r="A15" s="49" t="s">
        <v>28</v>
      </c>
      <c r="B15" s="58"/>
      <c r="C15" s="58"/>
      <c r="D15" s="58"/>
      <c r="E15" s="58"/>
      <c r="F15" s="58"/>
      <c r="G15" s="58"/>
      <c r="H15" s="58"/>
      <c r="I15" s="58"/>
      <c r="J15" s="58"/>
      <c r="K15" s="50">
        <v>174651.51987181159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</row>
    <row r="16" spans="1:27" ht="12.75" customHeight="1" x14ac:dyDescent="0.25">
      <c r="A16" s="49" t="s">
        <v>29</v>
      </c>
      <c r="B16" s="58"/>
      <c r="C16" s="58"/>
      <c r="D16" s="58"/>
      <c r="E16" s="58"/>
      <c r="F16" s="58"/>
      <c r="G16" s="58"/>
      <c r="H16" s="58"/>
      <c r="I16" s="58"/>
      <c r="J16" s="58"/>
      <c r="K16" s="50">
        <v>1344271.7711281884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</row>
    <row r="17" spans="1:27" ht="12.75" customHeight="1" x14ac:dyDescent="0.25">
      <c r="A17" s="49" t="s">
        <v>30</v>
      </c>
      <c r="B17" s="58"/>
      <c r="C17" s="58"/>
      <c r="D17" s="58"/>
      <c r="E17" s="58"/>
      <c r="F17" s="58"/>
      <c r="G17" s="58"/>
      <c r="H17" s="58"/>
      <c r="I17" s="58"/>
      <c r="J17" s="58"/>
      <c r="K17" s="50">
        <v>9802786.1090000011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</row>
    <row r="18" spans="1:27" s="35" customFormat="1" ht="12.75" customHeight="1" x14ac:dyDescent="0.25">
      <c r="A18" s="52" t="s">
        <v>31</v>
      </c>
      <c r="B18" s="58"/>
      <c r="C18" s="58"/>
      <c r="D18" s="58"/>
      <c r="E18" s="58"/>
      <c r="F18" s="58"/>
      <c r="G18" s="58"/>
      <c r="H18" s="58"/>
      <c r="I18" s="58"/>
      <c r="J18" s="58"/>
      <c r="K18" s="50">
        <v>11321709.399999999</v>
      </c>
      <c r="L18" s="53">
        <v>73499.91158545854</v>
      </c>
      <c r="M18" s="53">
        <v>73499.91158545854</v>
      </c>
      <c r="N18" s="53">
        <v>351180.76031893439</v>
      </c>
      <c r="O18" s="50">
        <v>11672890.160318933</v>
      </c>
      <c r="P18" s="53">
        <v>71010</v>
      </c>
      <c r="Q18" s="53">
        <v>71010</v>
      </c>
      <c r="R18" s="53">
        <v>350519</v>
      </c>
      <c r="S18" s="50">
        <v>12023409.160318933</v>
      </c>
      <c r="T18" s="53">
        <v>70960</v>
      </c>
      <c r="U18" s="53">
        <v>70960</v>
      </c>
      <c r="V18" s="53">
        <v>351461</v>
      </c>
      <c r="W18" s="50">
        <v>12374870.160318933</v>
      </c>
      <c r="X18" s="53">
        <v>70960</v>
      </c>
      <c r="Y18" s="53">
        <v>70960</v>
      </c>
      <c r="Z18" s="53">
        <v>347487</v>
      </c>
      <c r="AA18" s="50">
        <v>12722357.160318933</v>
      </c>
    </row>
    <row r="19" spans="1:27" ht="12.75" customHeight="1" x14ac:dyDescent="0.25">
      <c r="A19" s="45" t="s">
        <v>32</v>
      </c>
      <c r="B19" s="58"/>
      <c r="C19" s="58"/>
      <c r="D19" s="58"/>
      <c r="E19" s="58"/>
      <c r="F19" s="58"/>
      <c r="G19" s="58"/>
      <c r="H19" s="58"/>
      <c r="I19" s="58"/>
      <c r="J19" s="58"/>
      <c r="K19" s="47"/>
      <c r="L19" s="54"/>
      <c r="M19" s="54"/>
      <c r="N19" s="54"/>
      <c r="O19" s="47"/>
      <c r="P19" s="54"/>
      <c r="Q19" s="54"/>
      <c r="R19" s="54"/>
      <c r="S19" s="47"/>
      <c r="T19" s="54"/>
      <c r="U19" s="54"/>
      <c r="V19" s="54"/>
      <c r="W19" s="47"/>
      <c r="X19" s="54"/>
      <c r="Y19" s="54"/>
      <c r="Z19" s="54"/>
      <c r="AA19" s="47"/>
    </row>
    <row r="20" spans="1:27" ht="12.75" customHeight="1" x14ac:dyDescent="0.25">
      <c r="A20" s="49" t="s">
        <v>33</v>
      </c>
      <c r="B20" s="58"/>
      <c r="C20" s="58"/>
      <c r="D20" s="58"/>
      <c r="E20" s="58"/>
      <c r="F20" s="58"/>
      <c r="G20" s="58"/>
      <c r="H20" s="58"/>
      <c r="I20" s="58"/>
      <c r="J20" s="58"/>
      <c r="K20" s="50">
        <v>25</v>
      </c>
      <c r="L20" s="55">
        <v>1</v>
      </c>
      <c r="M20" s="55">
        <v>1</v>
      </c>
      <c r="N20" s="55">
        <v>0</v>
      </c>
      <c r="O20" s="50">
        <v>25</v>
      </c>
      <c r="P20" s="55">
        <v>2</v>
      </c>
      <c r="Q20" s="55">
        <v>2</v>
      </c>
      <c r="R20" s="55">
        <v>0</v>
      </c>
      <c r="S20" s="50">
        <v>25</v>
      </c>
      <c r="T20" s="55">
        <v>0</v>
      </c>
      <c r="U20" s="55">
        <v>0</v>
      </c>
      <c r="V20" s="55">
        <v>0</v>
      </c>
      <c r="W20" s="50">
        <v>25</v>
      </c>
      <c r="X20" s="55">
        <v>0</v>
      </c>
      <c r="Y20" s="55">
        <v>0</v>
      </c>
      <c r="Z20" s="55">
        <v>0</v>
      </c>
      <c r="AA20" s="50">
        <v>25</v>
      </c>
    </row>
    <row r="21" spans="1:27" ht="12.75" customHeight="1" x14ac:dyDescent="0.25">
      <c r="A21" s="49" t="s">
        <v>34</v>
      </c>
      <c r="B21" s="58"/>
      <c r="C21" s="58"/>
      <c r="D21" s="58"/>
      <c r="E21" s="58"/>
      <c r="F21" s="58"/>
      <c r="G21" s="58"/>
      <c r="H21" s="58"/>
      <c r="I21" s="58"/>
      <c r="J21" s="58"/>
      <c r="K21" s="50">
        <v>129</v>
      </c>
      <c r="L21" s="55">
        <v>2</v>
      </c>
      <c r="M21" s="55">
        <v>2</v>
      </c>
      <c r="N21" s="55">
        <v>2</v>
      </c>
      <c r="O21" s="50">
        <v>131</v>
      </c>
      <c r="P21" s="55">
        <v>5</v>
      </c>
      <c r="Q21" s="55">
        <v>5</v>
      </c>
      <c r="R21" s="55">
        <v>3</v>
      </c>
      <c r="S21" s="50">
        <v>134</v>
      </c>
      <c r="T21" s="55">
        <v>5</v>
      </c>
      <c r="U21" s="55">
        <v>5</v>
      </c>
      <c r="V21" s="55">
        <v>1</v>
      </c>
      <c r="W21" s="50">
        <v>135</v>
      </c>
      <c r="X21" s="55">
        <v>6</v>
      </c>
      <c r="Y21" s="55">
        <v>6</v>
      </c>
      <c r="Z21" s="55">
        <v>2</v>
      </c>
      <c r="AA21" s="50">
        <v>137</v>
      </c>
    </row>
    <row r="22" spans="1:27" ht="12.75" customHeight="1" x14ac:dyDescent="0.25">
      <c r="A22" s="45" t="s">
        <v>35</v>
      </c>
      <c r="B22" s="58"/>
      <c r="C22" s="58"/>
      <c r="D22" s="58"/>
      <c r="E22" s="58"/>
      <c r="F22" s="58"/>
      <c r="G22" s="58"/>
      <c r="H22" s="58"/>
      <c r="I22" s="58"/>
      <c r="J22" s="58"/>
      <c r="K22" s="47"/>
      <c r="L22" s="54"/>
      <c r="M22" s="54"/>
      <c r="N22" s="54"/>
      <c r="O22" s="47"/>
      <c r="P22" s="54"/>
      <c r="Q22" s="54"/>
      <c r="R22" s="54"/>
      <c r="S22" s="47"/>
      <c r="T22" s="54"/>
      <c r="U22" s="54"/>
      <c r="V22" s="54"/>
      <c r="W22" s="47"/>
      <c r="X22" s="54"/>
      <c r="Y22" s="54"/>
      <c r="Z22" s="54"/>
      <c r="AA22" s="47"/>
    </row>
    <row r="23" spans="1:27" ht="12.75" customHeight="1" x14ac:dyDescent="0.25">
      <c r="A23" s="49" t="s">
        <v>36</v>
      </c>
      <c r="B23" s="58"/>
      <c r="C23" s="58"/>
      <c r="D23" s="58"/>
      <c r="E23" s="58"/>
      <c r="F23" s="58"/>
      <c r="G23" s="58"/>
      <c r="H23" s="58"/>
      <c r="I23" s="58"/>
      <c r="J23" s="58"/>
      <c r="K23" s="50">
        <v>2204</v>
      </c>
      <c r="L23" s="56" t="s">
        <v>58</v>
      </c>
      <c r="M23" s="56" t="s">
        <v>58</v>
      </c>
      <c r="N23" s="56">
        <v>141.05354038099017</v>
      </c>
      <c r="O23" s="50">
        <v>2345.0535403809899</v>
      </c>
      <c r="P23" s="56" t="s">
        <v>58</v>
      </c>
      <c r="Q23" s="56" t="s">
        <v>58</v>
      </c>
      <c r="R23" s="51">
        <v>140.9</v>
      </c>
      <c r="S23" s="50">
        <v>2485.95354038099</v>
      </c>
      <c r="T23" s="56" t="s">
        <v>58</v>
      </c>
      <c r="U23" s="56" t="s">
        <v>58</v>
      </c>
      <c r="V23" s="51">
        <v>140.9</v>
      </c>
      <c r="W23" s="50">
        <v>2626.8535403809901</v>
      </c>
      <c r="X23" s="56" t="s">
        <v>58</v>
      </c>
      <c r="Y23" s="56" t="s">
        <v>58</v>
      </c>
      <c r="Z23" s="51">
        <v>140.9</v>
      </c>
      <c r="AA23" s="50">
        <v>2767.7535403809902</v>
      </c>
    </row>
    <row r="24" spans="1:27" ht="12.75" customHeight="1" x14ac:dyDescent="0.25">
      <c r="A24" s="49" t="s">
        <v>37</v>
      </c>
      <c r="B24" s="58"/>
      <c r="C24" s="58"/>
      <c r="D24" s="58"/>
      <c r="E24" s="58"/>
      <c r="F24" s="58"/>
      <c r="G24" s="58"/>
      <c r="H24" s="58"/>
      <c r="I24" s="58"/>
      <c r="J24" s="58"/>
      <c r="K24" s="50">
        <v>5429</v>
      </c>
      <c r="L24" s="51">
        <v>170</v>
      </c>
      <c r="M24" s="51">
        <v>170</v>
      </c>
      <c r="N24" s="51">
        <v>124</v>
      </c>
      <c r="O24" s="50">
        <v>5553</v>
      </c>
      <c r="P24" s="51">
        <v>139</v>
      </c>
      <c r="Q24" s="51">
        <v>139</v>
      </c>
      <c r="R24" s="51">
        <v>83</v>
      </c>
      <c r="S24" s="50">
        <v>5636</v>
      </c>
      <c r="T24" s="51">
        <v>171</v>
      </c>
      <c r="U24" s="51">
        <v>171</v>
      </c>
      <c r="V24" s="51">
        <v>92</v>
      </c>
      <c r="W24" s="50">
        <v>5728</v>
      </c>
      <c r="X24" s="51">
        <v>174</v>
      </c>
      <c r="Y24" s="51">
        <v>174</v>
      </c>
      <c r="Z24" s="51">
        <v>92</v>
      </c>
      <c r="AA24" s="50">
        <v>5820</v>
      </c>
    </row>
    <row r="25" spans="1:27" ht="12.75" customHeight="1" x14ac:dyDescent="0.25">
      <c r="A25" s="49" t="s">
        <v>38</v>
      </c>
      <c r="B25" s="58"/>
      <c r="C25" s="58"/>
      <c r="D25" s="58"/>
      <c r="E25" s="58"/>
      <c r="F25" s="58"/>
      <c r="G25" s="58"/>
      <c r="H25" s="58"/>
      <c r="I25" s="58"/>
      <c r="J25" s="58"/>
      <c r="K25" s="50">
        <v>5552</v>
      </c>
      <c r="L25" s="51">
        <v>148.38041069911662</v>
      </c>
      <c r="M25" s="51">
        <v>148.38041069911662</v>
      </c>
      <c r="N25" s="51">
        <v>301.86711905469519</v>
      </c>
      <c r="O25" s="50">
        <v>5853.8671190546956</v>
      </c>
      <c r="P25" s="51">
        <v>349</v>
      </c>
      <c r="Q25" s="51">
        <v>349</v>
      </c>
      <c r="R25" s="51">
        <v>84</v>
      </c>
      <c r="S25" s="50">
        <v>5937.8671190546956</v>
      </c>
      <c r="T25" s="51">
        <v>356</v>
      </c>
      <c r="U25" s="51">
        <v>356</v>
      </c>
      <c r="V25" s="51">
        <v>93</v>
      </c>
      <c r="W25" s="50">
        <v>6030.8671190546956</v>
      </c>
      <c r="X25" s="51">
        <v>358</v>
      </c>
      <c r="Y25" s="51">
        <v>358</v>
      </c>
      <c r="Z25" s="51">
        <v>93</v>
      </c>
      <c r="AA25" s="50">
        <v>6123.8671190546956</v>
      </c>
    </row>
    <row r="26" spans="1:27" ht="12.75" customHeight="1" x14ac:dyDescent="0.25">
      <c r="A26" s="49" t="s">
        <v>39</v>
      </c>
      <c r="B26" s="58"/>
      <c r="C26" s="58"/>
      <c r="D26" s="58"/>
      <c r="E26" s="58"/>
      <c r="F26" s="58"/>
      <c r="G26" s="58"/>
      <c r="H26" s="58"/>
      <c r="I26" s="58"/>
      <c r="J26" s="58"/>
      <c r="K26" s="50">
        <v>2368</v>
      </c>
      <c r="L26" s="54"/>
      <c r="M26" s="54"/>
      <c r="N26" s="54"/>
      <c r="O26" s="47"/>
      <c r="P26" s="54"/>
      <c r="Q26" s="54"/>
      <c r="R26" s="54"/>
      <c r="S26" s="47"/>
      <c r="T26" s="54"/>
      <c r="U26" s="54"/>
      <c r="V26" s="54"/>
      <c r="W26" s="47"/>
      <c r="X26" s="54"/>
      <c r="Y26" s="54"/>
      <c r="Z26" s="54"/>
      <c r="AA26" s="47"/>
    </row>
    <row r="27" spans="1:27" ht="12.75" customHeight="1" x14ac:dyDescent="0.25">
      <c r="A27" s="45" t="s">
        <v>40</v>
      </c>
      <c r="B27" s="58"/>
      <c r="C27" s="58"/>
      <c r="D27" s="58"/>
      <c r="E27" s="58"/>
      <c r="F27" s="58"/>
      <c r="G27" s="58"/>
      <c r="H27" s="58"/>
      <c r="I27" s="58"/>
      <c r="J27" s="58"/>
      <c r="K27" s="47"/>
      <c r="L27" s="54"/>
      <c r="M27" s="54"/>
      <c r="N27" s="54"/>
      <c r="O27" s="47"/>
      <c r="P27" s="54"/>
      <c r="Q27" s="54"/>
      <c r="R27" s="54"/>
      <c r="S27" s="47"/>
      <c r="T27" s="54"/>
      <c r="U27" s="54"/>
      <c r="V27" s="54"/>
      <c r="W27" s="47"/>
      <c r="X27" s="54"/>
      <c r="Y27" s="54"/>
      <c r="Z27" s="54"/>
      <c r="AA27" s="47"/>
    </row>
    <row r="28" spans="1:27" ht="12.75" customHeight="1" x14ac:dyDescent="0.25">
      <c r="A28" s="49" t="s">
        <v>41</v>
      </c>
      <c r="B28" s="58"/>
      <c r="C28" s="58"/>
      <c r="D28" s="58"/>
      <c r="E28" s="58"/>
      <c r="F28" s="58"/>
      <c r="G28" s="58"/>
      <c r="H28" s="58"/>
      <c r="I28" s="58"/>
      <c r="J28" s="58"/>
      <c r="K28" s="50">
        <v>2241</v>
      </c>
      <c r="L28" s="51">
        <v>19.90305714837239</v>
      </c>
      <c r="M28" s="51"/>
      <c r="N28" s="51">
        <v>113.09187165417279</v>
      </c>
      <c r="O28" s="50">
        <v>2373.994928802545</v>
      </c>
      <c r="P28" s="51">
        <v>19.100000000000001</v>
      </c>
      <c r="Q28" s="51"/>
      <c r="R28" s="51">
        <v>113.1</v>
      </c>
      <c r="S28" s="50">
        <v>2506.1949288025448</v>
      </c>
      <c r="T28" s="51">
        <v>19.100000000000001</v>
      </c>
      <c r="U28" s="51"/>
      <c r="V28" s="51">
        <v>113.1</v>
      </c>
      <c r="W28" s="50">
        <v>2638.3949288025447</v>
      </c>
      <c r="X28" s="51">
        <v>19.100000000000001</v>
      </c>
      <c r="Y28" s="51"/>
      <c r="Z28" s="51">
        <v>113.1</v>
      </c>
      <c r="AA28" s="50">
        <v>2770.5949288025445</v>
      </c>
    </row>
    <row r="29" spans="1:27" ht="12.75" customHeight="1" x14ac:dyDescent="0.25">
      <c r="A29" s="57" t="s">
        <v>42</v>
      </c>
      <c r="B29" s="58"/>
      <c r="C29" s="58"/>
      <c r="D29" s="58"/>
      <c r="E29" s="58"/>
      <c r="F29" s="58"/>
      <c r="G29" s="58"/>
      <c r="H29" s="58"/>
      <c r="I29" s="58"/>
      <c r="J29" s="58"/>
      <c r="K29" s="50">
        <v>446085</v>
      </c>
      <c r="L29" s="51">
        <v>5613.6933295700346</v>
      </c>
      <c r="M29" s="51">
        <v>6800.7766629033677</v>
      </c>
      <c r="N29" s="51">
        <v>7735.461990636858</v>
      </c>
      <c r="O29" s="50">
        <v>452633.37865730352</v>
      </c>
      <c r="P29" s="51">
        <v>5108.3</v>
      </c>
      <c r="Q29" s="51">
        <v>6295.3</v>
      </c>
      <c r="R29" s="51">
        <v>4638</v>
      </c>
      <c r="S29" s="50">
        <v>456084.37865730352</v>
      </c>
      <c r="T29" s="51">
        <v>4995.3</v>
      </c>
      <c r="U29" s="51">
        <v>6182.3</v>
      </c>
      <c r="V29" s="51">
        <v>4638</v>
      </c>
      <c r="W29" s="50">
        <v>459535.37865730352</v>
      </c>
      <c r="X29" s="51">
        <v>3697.3</v>
      </c>
      <c r="Y29" s="51">
        <v>4884.3</v>
      </c>
      <c r="Z29" s="51">
        <v>4638</v>
      </c>
      <c r="AA29" s="50">
        <v>462986.37865730352</v>
      </c>
    </row>
    <row r="30" spans="1:27" ht="12.75" customHeight="1" x14ac:dyDescent="0.25">
      <c r="A30" s="49" t="s">
        <v>43</v>
      </c>
      <c r="B30" s="58"/>
      <c r="C30" s="58"/>
      <c r="D30" s="58"/>
      <c r="E30" s="58"/>
      <c r="F30" s="58"/>
      <c r="G30" s="58"/>
      <c r="H30" s="58"/>
      <c r="I30" s="58"/>
      <c r="J30" s="58"/>
      <c r="K30" s="50">
        <v>2411</v>
      </c>
      <c r="L30" s="56">
        <v>12.001950896044834</v>
      </c>
      <c r="M30" s="56"/>
      <c r="N30" s="51">
        <v>27.961668726817386</v>
      </c>
      <c r="O30" s="50">
        <v>2450.9636196228626</v>
      </c>
      <c r="P30" s="56">
        <v>12</v>
      </c>
      <c r="Q30" s="56"/>
      <c r="R30" s="51">
        <v>27.8</v>
      </c>
      <c r="S30" s="50">
        <v>2490.7636196228627</v>
      </c>
      <c r="T30" s="56">
        <v>12</v>
      </c>
      <c r="U30" s="56"/>
      <c r="V30" s="51">
        <v>27.8</v>
      </c>
      <c r="W30" s="50">
        <v>2530.5636196228629</v>
      </c>
      <c r="X30" s="56">
        <v>12</v>
      </c>
      <c r="Y30" s="56"/>
      <c r="Z30" s="51">
        <v>27.8</v>
      </c>
      <c r="AA30" s="50">
        <v>2570.3636196228631</v>
      </c>
    </row>
    <row r="31" spans="1:27" ht="12.75" customHeight="1" x14ac:dyDescent="0.25">
      <c r="A31" s="45" t="s">
        <v>44</v>
      </c>
      <c r="B31" s="58"/>
      <c r="C31" s="58"/>
      <c r="D31" s="58"/>
      <c r="E31" s="58"/>
      <c r="F31" s="58"/>
      <c r="G31" s="58"/>
      <c r="H31" s="58"/>
      <c r="I31" s="58"/>
      <c r="J31" s="58"/>
      <c r="K31" s="47"/>
      <c r="L31" s="54"/>
      <c r="M31" s="54"/>
      <c r="N31" s="54"/>
      <c r="O31" s="47"/>
      <c r="P31" s="54"/>
      <c r="Q31" s="54"/>
      <c r="R31" s="54"/>
      <c r="S31" s="47"/>
      <c r="T31" s="54"/>
      <c r="U31" s="54"/>
      <c r="V31" s="54"/>
      <c r="W31" s="47"/>
      <c r="X31" s="54"/>
      <c r="Y31" s="54"/>
      <c r="Z31" s="54"/>
      <c r="AA31" s="47"/>
    </row>
    <row r="32" spans="1:27" ht="12.75" customHeight="1" x14ac:dyDescent="0.25">
      <c r="A32" s="49" t="s">
        <v>45</v>
      </c>
      <c r="B32" s="58"/>
      <c r="C32" s="58"/>
      <c r="D32" s="58"/>
      <c r="E32" s="58"/>
      <c r="F32" s="58"/>
      <c r="G32" s="58"/>
      <c r="H32" s="58"/>
      <c r="I32" s="58"/>
      <c r="J32" s="58"/>
      <c r="K32" s="50">
        <v>2240</v>
      </c>
      <c r="L32" s="51">
        <v>31.905008044417222</v>
      </c>
      <c r="M32" s="51"/>
      <c r="N32" s="51">
        <v>141.05354038099017</v>
      </c>
      <c r="O32" s="50">
        <v>2412.9585484254076</v>
      </c>
      <c r="P32" s="51">
        <v>31.1</v>
      </c>
      <c r="Q32" s="51"/>
      <c r="R32" s="51">
        <v>140.9</v>
      </c>
      <c r="S32" s="50">
        <v>2584.9585484254076</v>
      </c>
      <c r="T32" s="51">
        <v>31.1</v>
      </c>
      <c r="U32" s="51"/>
      <c r="V32" s="51">
        <v>140.9</v>
      </c>
      <c r="W32" s="50">
        <v>2756.9585484254076</v>
      </c>
      <c r="X32" s="51">
        <v>31.1</v>
      </c>
      <c r="Y32" s="51"/>
      <c r="Z32" s="51">
        <v>140.9</v>
      </c>
      <c r="AA32" s="50">
        <v>2928.9585484254076</v>
      </c>
    </row>
    <row r="33" spans="1:27" ht="12.75" customHeight="1" x14ac:dyDescent="0.25">
      <c r="A33" s="49" t="s">
        <v>46</v>
      </c>
      <c r="B33" s="58"/>
      <c r="C33" s="58"/>
      <c r="D33" s="58"/>
      <c r="E33" s="58"/>
      <c r="F33" s="58"/>
      <c r="G33" s="58"/>
      <c r="H33" s="58"/>
      <c r="I33" s="58"/>
      <c r="J33" s="58"/>
      <c r="K33" s="50">
        <v>458171</v>
      </c>
      <c r="L33" s="51">
        <v>30038.642245557141</v>
      </c>
      <c r="M33" s="51">
        <v>30163.308912223809</v>
      </c>
      <c r="N33" s="51">
        <v>8347.6494893857816</v>
      </c>
      <c r="O33" s="50">
        <v>466393.98282271915</v>
      </c>
      <c r="P33" s="51">
        <v>22129.100000000002</v>
      </c>
      <c r="Q33" s="51">
        <v>22262.100000000002</v>
      </c>
      <c r="R33" s="51">
        <v>8278</v>
      </c>
      <c r="S33" s="50">
        <v>474538.98282271915</v>
      </c>
      <c r="T33" s="51">
        <v>21351.100000000002</v>
      </c>
      <c r="U33" s="51">
        <v>21484.100000000002</v>
      </c>
      <c r="V33" s="51">
        <v>8175</v>
      </c>
      <c r="W33" s="50">
        <v>482580.98282271915</v>
      </c>
      <c r="X33" s="51">
        <v>21540.7</v>
      </c>
      <c r="Y33" s="51">
        <v>21673.7</v>
      </c>
      <c r="Z33" s="51">
        <v>8085</v>
      </c>
      <c r="AA33" s="50">
        <v>490532.98282271915</v>
      </c>
    </row>
    <row r="34" spans="1:27" ht="12.75" customHeight="1" x14ac:dyDescent="0.25">
      <c r="A34" s="49" t="s">
        <v>47</v>
      </c>
      <c r="B34" s="58"/>
      <c r="C34" s="58"/>
      <c r="D34" s="58"/>
      <c r="E34" s="58"/>
      <c r="F34" s="58"/>
      <c r="G34" s="58"/>
      <c r="H34" s="58"/>
      <c r="I34" s="58"/>
      <c r="J34" s="58"/>
      <c r="K34" s="50">
        <v>1693</v>
      </c>
      <c r="L34" s="51"/>
      <c r="M34" s="51"/>
      <c r="N34" s="51"/>
      <c r="O34" s="50">
        <v>1693</v>
      </c>
      <c r="P34" s="51"/>
      <c r="Q34" s="51"/>
      <c r="R34" s="51"/>
      <c r="S34" s="50">
        <v>1693</v>
      </c>
      <c r="T34" s="51"/>
      <c r="U34" s="51"/>
      <c r="V34" s="51"/>
      <c r="W34" s="50">
        <v>1693</v>
      </c>
      <c r="X34" s="51"/>
      <c r="Y34" s="51"/>
      <c r="Z34" s="51"/>
      <c r="AA34" s="50">
        <v>1693</v>
      </c>
    </row>
    <row r="35" spans="1:27" ht="10.5" x14ac:dyDescent="0.25">
      <c r="A35" s="3"/>
      <c r="B35" s="13"/>
      <c r="C35" s="3"/>
      <c r="D35" s="3"/>
      <c r="E35" s="13"/>
      <c r="F35" s="14"/>
      <c r="G35" s="13"/>
      <c r="H35" s="3"/>
      <c r="I35" s="3"/>
      <c r="J35" s="13"/>
      <c r="P35" s="27"/>
      <c r="Q35" s="27"/>
      <c r="R35" s="27"/>
      <c r="S35" s="14"/>
      <c r="T35" s="27"/>
      <c r="U35" s="27"/>
      <c r="V35" s="27"/>
      <c r="W35" s="14"/>
      <c r="X35" s="27"/>
      <c r="Y35" s="28"/>
      <c r="Z35" s="28"/>
      <c r="AA35" s="28"/>
    </row>
    <row r="36" spans="1:27" ht="20.5" x14ac:dyDescent="0.25">
      <c r="A36" s="36" t="s">
        <v>48</v>
      </c>
      <c r="B36" s="13"/>
      <c r="C36" s="3"/>
      <c r="D36" s="3"/>
      <c r="E36" s="13"/>
      <c r="F36" s="14"/>
      <c r="G36" s="13"/>
      <c r="H36" s="3"/>
      <c r="I36" s="3"/>
      <c r="J36" s="13"/>
      <c r="P36" s="27"/>
      <c r="Q36" s="33"/>
      <c r="R36" s="27"/>
      <c r="S36" s="14"/>
      <c r="T36" s="27"/>
      <c r="U36" s="27"/>
      <c r="V36" s="27"/>
      <c r="W36" s="14"/>
      <c r="X36" s="27"/>
      <c r="Y36" s="28"/>
      <c r="Z36" s="28"/>
      <c r="AA36" s="28"/>
    </row>
    <row r="37" spans="1:27" ht="10.5" x14ac:dyDescent="0.25">
      <c r="A37" s="3"/>
      <c r="B37" s="13"/>
      <c r="C37" s="3"/>
      <c r="D37" s="3"/>
      <c r="E37" s="13"/>
      <c r="F37" s="13"/>
      <c r="G37" s="13"/>
      <c r="H37" s="3"/>
      <c r="I37" s="3"/>
      <c r="J37" s="13"/>
      <c r="P37" s="27"/>
      <c r="Q37" s="27"/>
      <c r="R37" s="27"/>
      <c r="S37" s="14"/>
      <c r="T37" s="27"/>
      <c r="U37" s="27"/>
      <c r="V37" s="27"/>
      <c r="W37" s="14"/>
      <c r="X37" s="27"/>
      <c r="Y37" s="28"/>
      <c r="Z37" s="28"/>
      <c r="AA37" s="28"/>
    </row>
    <row r="38" spans="1:27" ht="10.5" x14ac:dyDescent="0.25">
      <c r="A38" s="3"/>
      <c r="B38" s="13"/>
      <c r="C38" s="3"/>
      <c r="D38" s="3"/>
      <c r="E38" s="13"/>
      <c r="F38" s="13"/>
      <c r="G38" s="13"/>
      <c r="H38" s="3"/>
      <c r="I38" s="3"/>
      <c r="J38" s="13"/>
      <c r="P38" s="27"/>
      <c r="Q38" s="27"/>
      <c r="R38" s="27"/>
      <c r="S38" s="14"/>
      <c r="T38" s="27"/>
      <c r="U38" s="27"/>
      <c r="V38" s="27"/>
      <c r="W38" s="14"/>
      <c r="X38" s="27"/>
      <c r="Y38" s="28"/>
      <c r="Z38" s="28"/>
      <c r="AA38" s="28"/>
    </row>
    <row r="39" spans="1:27" x14ac:dyDescent="0.2">
      <c r="P39" s="29"/>
    </row>
  </sheetData>
  <pageMargins left="0.11811023622047245" right="0.11811023622047245" top="0.15748031496062992" bottom="0" header="0.31496062992125984" footer="0.31496062992125984"/>
  <pageSetup paperSize="8" scale="66" orientation="landscape" r:id="rId1"/>
  <headerFooter>
    <oddHeader>&amp;C&amp;"Calibri"&amp;10&amp;K000000 Fluvius - Intern&amp;1#_x000D_</oddHead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7bdaf8-9204-4dfb-b961-6420a10552dc">
      <Terms xmlns="http://schemas.microsoft.com/office/infopath/2007/PartnerControls"/>
    </lcf76f155ced4ddcb4097134ff3c332f>
    <TaxCatchAll xmlns="98ce2385-c415-4fed-b28e-f8972ff5db9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F7DA506DD5046B28A771D7B9687F5" ma:contentTypeVersion="12" ma:contentTypeDescription="Een nieuw document maken." ma:contentTypeScope="" ma:versionID="a7004b9b6141692526902f2caa267871">
  <xsd:schema xmlns:xsd="http://www.w3.org/2001/XMLSchema" xmlns:xs="http://www.w3.org/2001/XMLSchema" xmlns:p="http://schemas.microsoft.com/office/2006/metadata/properties" xmlns:ns2="ca7bdaf8-9204-4dfb-b961-6420a10552dc" xmlns:ns3="98ce2385-c415-4fed-b28e-f8972ff5db9d" targetNamespace="http://schemas.microsoft.com/office/2006/metadata/properties" ma:root="true" ma:fieldsID="c87a81e119120071147dbc71490988c8" ns2:_="" ns3:_="">
    <xsd:import namespace="ca7bdaf8-9204-4dfb-b961-6420a10552dc"/>
    <xsd:import namespace="98ce2385-c415-4fed-b28e-f8972ff5d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daf8-9204-4dfb-b961-6420a1055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930836-7a2b-4a89-80df-431730538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e2385-c415-4fed-b28e-f8972ff5db9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d60b18-63ea-476b-91b2-5ef93c13c4ab}" ma:internalName="TaxCatchAll" ma:showField="CatchAllData" ma:web="98ce2385-c415-4fed-b28e-f8972ff5d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7CD8AF-25D7-47DB-AB95-D8E65003ADF8}">
  <ds:schemaRefs>
    <ds:schemaRef ds:uri="http://purl.org/dc/elements/1.1/"/>
    <ds:schemaRef ds:uri="http://www.w3.org/XML/1998/namespace"/>
    <ds:schemaRef ds:uri="28a4110e-ae0a-48ca-8668-35d459d0a0b9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435299c-b636-46d2-939c-81b27deac00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D4CC5D3-FA58-4580-8DFD-3355D54EAD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36D318-2ED0-4846-BE70-7E5CD1F819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Fluvius</vt:lpstr>
      <vt:lpstr>Antwerpen</vt:lpstr>
      <vt:lpstr>Halle-Vilvoorde</vt:lpstr>
      <vt:lpstr>Imewo</vt:lpstr>
      <vt:lpstr>Kempen</vt:lpstr>
      <vt:lpstr>Limburg</vt:lpstr>
      <vt:lpstr>Midden-Vlaanderen</vt:lpstr>
      <vt:lpstr>West</vt:lpstr>
      <vt:lpstr>Zenne-Dijle</vt:lpstr>
    </vt:vector>
  </TitlesOfParts>
  <Manager/>
  <Company>Eandis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Soens Joris</dc:creator>
  <cp:keywords/>
  <dc:description/>
  <cp:lastModifiedBy>Shirley Pauwels</cp:lastModifiedBy>
  <cp:revision/>
  <dcterms:created xsi:type="dcterms:W3CDTF">2014-02-21T14:51:06Z</dcterms:created>
  <dcterms:modified xsi:type="dcterms:W3CDTF">2026-01-29T08:50:44Z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in opbouw - Imewo 2018.xlsx</vt:lpwstr>
  </property>
  <property fmtid="{D5CDD505-2E9C-101B-9397-08002B2CF9AE}" pid="3" name="ContentTypeId">
    <vt:lpwstr>0x010100482F7DA506DD5046B28A771D7B9687F5</vt:lpwstr>
  </property>
  <property fmtid="{D5CDD505-2E9C-101B-9397-08002B2CF9AE}" pid="4" name="MediaServiceImageTags">
    <vt:lpwstr/>
  </property>
  <property fmtid="{D5CDD505-2E9C-101B-9397-08002B2CF9AE}" pid="5" name="MSIP_Label_33388a57-ce48-4947-8b83-910a7bee2ddc_Enabled">
    <vt:lpwstr>true</vt:lpwstr>
  </property>
  <property fmtid="{D5CDD505-2E9C-101B-9397-08002B2CF9AE}" pid="6" name="MSIP_Label_33388a57-ce48-4947-8b83-910a7bee2ddc_SetDate">
    <vt:lpwstr>2025-05-08T12:12:12Z</vt:lpwstr>
  </property>
  <property fmtid="{D5CDD505-2E9C-101B-9397-08002B2CF9AE}" pid="7" name="MSIP_Label_33388a57-ce48-4947-8b83-910a7bee2ddc_Method">
    <vt:lpwstr>Standard</vt:lpwstr>
  </property>
  <property fmtid="{D5CDD505-2E9C-101B-9397-08002B2CF9AE}" pid="8" name="MSIP_Label_33388a57-ce48-4947-8b83-910a7bee2ddc_Name">
    <vt:lpwstr>Intern</vt:lpwstr>
  </property>
  <property fmtid="{D5CDD505-2E9C-101B-9397-08002B2CF9AE}" pid="9" name="MSIP_Label_33388a57-ce48-4947-8b83-910a7bee2ddc_SiteId">
    <vt:lpwstr>cc814b9c-9a99-44a2-bc5c-f7f275945ba5</vt:lpwstr>
  </property>
  <property fmtid="{D5CDD505-2E9C-101B-9397-08002B2CF9AE}" pid="10" name="MSIP_Label_33388a57-ce48-4947-8b83-910a7bee2ddc_ActionId">
    <vt:lpwstr>26ad929b-f372-48f3-b009-489c1a3be53d</vt:lpwstr>
  </property>
  <property fmtid="{D5CDD505-2E9C-101B-9397-08002B2CF9AE}" pid="11" name="MSIP_Label_33388a57-ce48-4947-8b83-910a7bee2ddc_ContentBits">
    <vt:lpwstr>1</vt:lpwstr>
  </property>
  <property fmtid="{D5CDD505-2E9C-101B-9397-08002B2CF9AE}" pid="12" name="MSIP_Label_33388a57-ce48-4947-8b83-910a7bee2ddc_Tag">
    <vt:lpwstr>10, 3, 0, 1</vt:lpwstr>
  </property>
</Properties>
</file>